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I:\Excel jätkukursus\"/>
    </mc:Choice>
  </mc:AlternateContent>
  <bookViews>
    <workbookView xWindow="-28920" yWindow="-120" windowWidth="29040" windowHeight="15840" activeTab="7"/>
  </bookViews>
  <sheets>
    <sheet name="Absolute Reference" sheetId="1" r:id="rId1"/>
    <sheet name="Table" sheetId="2" r:id="rId2"/>
    <sheet name="ROUND" sheetId="4" r:id="rId3"/>
    <sheet name="TRIM" sheetId="5" r:id="rId4"/>
    <sheet name="Protsent" sheetId="3" r:id="rId5"/>
    <sheet name="Date" sheetId="6" r:id="rId6"/>
    <sheet name="SUM_AVG_MAX_MIN" sheetId="7" r:id="rId7"/>
    <sheet name="SUMIF" sheetId="8" r:id="rId8"/>
    <sheet name="SUMIF2" sheetId="9" r:id="rId9"/>
    <sheet name="SUMIFS" sheetId="10" r:id="rId10"/>
    <sheet name="SUMIFS2" sheetId="11" r:id="rId11"/>
    <sheet name="COUNTIF_IFS" sheetId="12" r:id="rId12"/>
    <sheet name="KORDAMINE1" sheetId="13" r:id="rId13"/>
    <sheet name="KORDAMINE2" sheetId="14" r:id="rId14"/>
    <sheet name="DSUM" sheetId="15" r:id="rId15"/>
    <sheet name="IF" sheetId="16" r:id="rId16"/>
    <sheet name="IF2" sheetId="17" r:id="rId17"/>
    <sheet name="VLOOKUP1" sheetId="18" r:id="rId18"/>
    <sheet name="VLOOKUP2" sheetId="19" r:id="rId19"/>
    <sheet name="VLOOKUP3" sheetId="22" r:id="rId20"/>
  </sheets>
  <externalReferences>
    <externalReference r:id="rId21"/>
    <externalReference r:id="rId22"/>
  </externalReferences>
  <definedNames>
    <definedName name="adate">[1]!Таблица1[Kuupäev]</definedName>
    <definedName name="ahind" localSheetId="14">[1]!Таблица1[Hind]</definedName>
    <definedName name="ahind" localSheetId="16">[1]!Таблица1[Hind]</definedName>
    <definedName name="ahind" localSheetId="17">[1]!Таблица1[Hind]</definedName>
    <definedName name="ahind" localSheetId="18">[1]!Таблица1[Hind]</definedName>
    <definedName name="ahind" localSheetId="19">[1]!Таблица1[Hind]</definedName>
    <definedName name="ahind">KORDAMINE2!$H$2:$H$17</definedName>
    <definedName name="akogus">[1]!Таблица1[Kogus]</definedName>
    <definedName name="amyyja">[1]!Таблица1[Müüja]</definedName>
    <definedName name="aosakond">[1]!Таблица1[Osakond]</definedName>
    <definedName name="aostja">[1]!Таблица1[Ostja]</definedName>
    <definedName name="asum">[1]!Таблица1[Summa]</definedName>
    <definedName name="atoode">[1]!Таблица1[Toode]</definedName>
    <definedName name="atootenr" localSheetId="14">[1]!Таблица1[Toote nr]</definedName>
    <definedName name="atootenr" localSheetId="16">[1]!Таблица1[Toote nr]</definedName>
    <definedName name="atootenr" localSheetId="17">[1]!Таблица1[Toote nr]</definedName>
    <definedName name="atootenr" localSheetId="18">[1]!Таблица1[Toote nr]</definedName>
    <definedName name="atootenr" localSheetId="19">[1]!Таблица1[Toote nr]</definedName>
    <definedName name="atootenr">KORDAMINE2!$G$2:$G$17</definedName>
    <definedName name="frukt1">[1]COUNTIF_IFS!$B$4:$B$15</definedName>
    <definedName name="Hind">'[1]Tehtud too_VLOOKUP'!$L$2:$M$9</definedName>
    <definedName name="HINDD">[1]SUMIFS!$D$2:$D$26</definedName>
    <definedName name="Kaup">[1]Riik_Linnad_INDEX_MATCH!$A$72:$A$81</definedName>
    <definedName name="Kauplus">[1]Riik_Linnad_INDEX_MATCH!$B$71:$F$71</definedName>
    <definedName name="Kauplus2">[1]Riik_Linnad_INDEX_MATCH!$B$72:$F$81</definedName>
    <definedName name="KDATA">[1]COUNTIF_kordamine!$E$2:$E$26</definedName>
    <definedName name="KHIND">[1]COUNTIF_kordamine!$D$2:$D$26</definedName>
    <definedName name="KMYYJA">[1]COUNTIF_kordamine!$B$2:$B$26</definedName>
    <definedName name="kolvo1">COUNTIF_IFS!$C$4:$C$15</definedName>
    <definedName name="KOLVO2">[1]COUNTIF2!$B$3:$B$13</definedName>
    <definedName name="KOSTJA">[1]COUNTIF_kordamine!$A$2:$A$26</definedName>
    <definedName name="KRIIK">[1]COUNTIF_kordamine!$C$2:$C$26</definedName>
    <definedName name="MYYJA">[1]SUMIFS!$B$2:$B$26</definedName>
    <definedName name="MYYJA2">[1]COUNTIF2!$E$3:$E$13</definedName>
    <definedName name="OSTJA">[1]SUMIFS!$A$2:$A$26</definedName>
    <definedName name="RIIK">[1]SUMIFS!$C$2:$C$26</definedName>
    <definedName name="SUMMA2">[1]COUNTIF2!$D$3:$D$13</definedName>
    <definedName name="Teenus">'[2]teenuste hinnad'!$A$1:$B$8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" i="16" l="1"/>
  <c r="C4" i="16"/>
  <c r="C5" i="16"/>
  <c r="C6" i="16"/>
  <c r="C7" i="16"/>
  <c r="C8" i="16"/>
  <c r="C9" i="16"/>
  <c r="C10" i="16"/>
  <c r="C11" i="16"/>
  <c r="C12" i="16"/>
  <c r="C13" i="16"/>
  <c r="C2" i="16"/>
  <c r="I23" i="3" l="1"/>
  <c r="G1" i="15" l="1"/>
  <c r="F1" i="15"/>
  <c r="I17" i="14"/>
  <c r="I16" i="14"/>
  <c r="I15" i="14"/>
  <c r="I14" i="14"/>
  <c r="I13" i="14"/>
  <c r="I12" i="14"/>
  <c r="I11" i="14"/>
  <c r="I10" i="14"/>
  <c r="I9" i="14"/>
  <c r="I8" i="14"/>
  <c r="I6" i="14"/>
  <c r="I4" i="14"/>
  <c r="I3" i="14"/>
  <c r="C13" i="13"/>
  <c r="B13" i="13"/>
  <c r="I2" i="14" l="1"/>
  <c r="I7" i="14"/>
  <c r="I5" i="14"/>
  <c r="H12" i="8" l="1"/>
  <c r="H9" i="8"/>
  <c r="H11" i="8"/>
  <c r="I8" i="6" l="1"/>
  <c r="B15" i="6"/>
  <c r="I18" i="6"/>
  <c r="I19" i="6"/>
  <c r="I20" i="6"/>
  <c r="L20" i="6"/>
  <c r="I21" i="6"/>
  <c r="L21" i="6"/>
  <c r="I22" i="6"/>
  <c r="L22" i="6"/>
  <c r="K15" i="4"/>
  <c r="K14" i="4"/>
  <c r="K13" i="4"/>
  <c r="K12" i="4"/>
  <c r="K11" i="4"/>
  <c r="K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10" i="4"/>
  <c r="N37" i="3"/>
  <c r="O23" i="3"/>
</calcChain>
</file>

<file path=xl/sharedStrings.xml><?xml version="1.0" encoding="utf-8"?>
<sst xmlns="http://schemas.openxmlformats.org/spreadsheetml/2006/main" count="1887" uniqueCount="470">
  <si>
    <t>Название</t>
  </si>
  <si>
    <t>Кол-во</t>
  </si>
  <si>
    <t>Цена</t>
  </si>
  <si>
    <t>Сумма</t>
  </si>
  <si>
    <t>Кресло</t>
  </si>
  <si>
    <t>Стол</t>
  </si>
  <si>
    <t>Стул</t>
  </si>
  <si>
    <t>Налог</t>
  </si>
  <si>
    <t>Ставка налога</t>
  </si>
  <si>
    <t>Ширина</t>
  </si>
  <si>
    <t>Длина</t>
  </si>
  <si>
    <t>Площадь</t>
  </si>
  <si>
    <t>Месяц</t>
  </si>
  <si>
    <t>План</t>
  </si>
  <si>
    <t>Факт</t>
  </si>
  <si>
    <t>Янв</t>
  </si>
  <si>
    <t>Фев</t>
  </si>
  <si>
    <t>Мар</t>
  </si>
  <si>
    <t>Апр</t>
  </si>
  <si>
    <t>Май</t>
  </si>
  <si>
    <t>Июн</t>
  </si>
  <si>
    <t>Июл</t>
  </si>
  <si>
    <t>Авг</t>
  </si>
  <si>
    <t>Сен</t>
  </si>
  <si>
    <t>Окт</t>
  </si>
  <si>
    <t>Ноя</t>
  </si>
  <si>
    <t>Дек</t>
  </si>
  <si>
    <t>Код товара</t>
  </si>
  <si>
    <t>Заказ</t>
  </si>
  <si>
    <t>Доставка</t>
  </si>
  <si>
    <t>% доставки от заказа</t>
  </si>
  <si>
    <t>Изменение цены в %</t>
  </si>
  <si>
    <t>Цена, январь</t>
  </si>
  <si>
    <t>Цена, февраль</t>
  </si>
  <si>
    <t>Изменение, %</t>
  </si>
  <si>
    <t>Расчет % от общей суммы</t>
  </si>
  <si>
    <t>% Total</t>
  </si>
  <si>
    <t>ИТОГО</t>
  </si>
  <si>
    <t>Критерии</t>
  </si>
  <si>
    <t>Критерий</t>
  </si>
  <si>
    <t>%</t>
  </si>
  <si>
    <t>Измение в %</t>
  </si>
  <si>
    <t>Продажи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</si>
  <si>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</si>
  <si>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</si>
  <si>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</si>
  <si>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</si>
  <si>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</si>
  <si>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</si>
  <si>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</si>
  <si>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</si>
  <si>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</si>
  <si>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</si>
  <si>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</si>
  <si>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</si>
  <si>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Изменение</t>
  </si>
  <si>
    <t>Какую часть от общей суммы составляют заказы товара 10200</t>
  </si>
  <si>
    <t>Задание 1</t>
  </si>
  <si>
    <t>Задание 2</t>
  </si>
  <si>
    <t>Задание 3</t>
  </si>
  <si>
    <t>Общий план</t>
  </si>
  <si>
    <t>Регион</t>
  </si>
  <si>
    <t>Реализация</t>
  </si>
  <si>
    <t>% выполнения</t>
  </si>
  <si>
    <t>Север</t>
  </si>
  <si>
    <t>Юг</t>
  </si>
  <si>
    <t>Восток</t>
  </si>
  <si>
    <t>Запад</t>
  </si>
  <si>
    <t>Предыдущий год</t>
  </si>
  <si>
    <t>Текущий год</t>
  </si>
  <si>
    <t>% отклонения</t>
  </si>
  <si>
    <t>Доход</t>
  </si>
  <si>
    <t>% от общей суммы</t>
  </si>
  <si>
    <t>Всего</t>
  </si>
  <si>
    <t>Стоимость</t>
  </si>
  <si>
    <t>Наценка (%)</t>
  </si>
  <si>
    <t>Итоговая цена</t>
  </si>
  <si>
    <t>Стимость услуги</t>
  </si>
  <si>
    <t>Скидка (%)</t>
  </si>
  <si>
    <t>К оплате</t>
  </si>
  <si>
    <r>
      <t xml:space="preserve">Продукт </t>
    </r>
    <r>
      <rPr>
        <b/>
        <i/>
        <sz val="11"/>
        <color theme="1"/>
        <rFont val="Calibri"/>
        <family val="2"/>
        <charset val="204"/>
        <scheme val="minor"/>
      </rPr>
      <t>A</t>
    </r>
  </si>
  <si>
    <r>
      <t xml:space="preserve">Клиент </t>
    </r>
    <r>
      <rPr>
        <b/>
        <i/>
        <sz val="11"/>
        <color theme="1"/>
        <rFont val="Calibri"/>
        <family val="2"/>
        <charset val="204"/>
        <scheme val="minor"/>
      </rPr>
      <t>N</t>
    </r>
  </si>
  <si>
    <t>ОКРУГЛЕНИЕ</t>
  </si>
  <si>
    <t>ROUND</t>
  </si>
  <si>
    <t>ROUNDDOWN</t>
  </si>
  <si>
    <t>ROUNDUP</t>
  </si>
  <si>
    <t>Лекарство</t>
  </si>
  <si>
    <t>Цена USD</t>
  </si>
  <si>
    <t>Цена EUR</t>
  </si>
  <si>
    <t>Округление</t>
  </si>
  <si>
    <t>Chenofalk caps. 250 mg N 100</t>
  </si>
  <si>
    <t>Thioctacid tbl. 600mg N30</t>
  </si>
  <si>
    <t>Duphalac sir. 500 ml</t>
  </si>
  <si>
    <t>Importal plv N 20</t>
  </si>
  <si>
    <t>Microlax klüsm. 5 ml N12</t>
  </si>
  <si>
    <t>Acidophilus Plus caps. N 30</t>
  </si>
  <si>
    <t>Citricrom tab. N 180</t>
  </si>
  <si>
    <t>CLA Figurel+kromi caps. N72</t>
  </si>
  <si>
    <t>Glucomannan kroomiga tab. N 72</t>
  </si>
  <si>
    <t>Nutra Trim 7 tab. N 90</t>
  </si>
  <si>
    <t>Acerola plus tab. N 200</t>
  </si>
  <si>
    <t>Bio-Selenium+Zinc tab. N30</t>
  </si>
  <si>
    <t>Biovital sol. 650 ml</t>
  </si>
  <si>
    <t>Centrum Silver tab. N 50 (üle 50-a.)</t>
  </si>
  <si>
    <t>C-vitamiin tab. 500 mg N 250</t>
  </si>
  <si>
    <t xml:space="preserve">Calci Plus närimistab. N 200 </t>
  </si>
  <si>
    <t>Calci Plus närimistab.  N 100</t>
  </si>
  <si>
    <t>Hair &amp; Nail Care caps. N 30</t>
  </si>
  <si>
    <t>Merz special drg. N 60</t>
  </si>
  <si>
    <t>Multi-tabs Plus Ca tab. N 125</t>
  </si>
  <si>
    <t>Multivit/mineral mega dynavite caps.N30</t>
  </si>
  <si>
    <t>1 EUR=</t>
  </si>
  <si>
    <t>USD</t>
  </si>
  <si>
    <t>Округление вверх</t>
  </si>
  <si>
    <t>Округление вниз</t>
  </si>
  <si>
    <t>Formula</t>
  </si>
  <si>
    <t>Result</t>
  </si>
  <si>
    <t xml:space="preserve"> =ОКРУГЛ(94,45;0)</t>
  </si>
  <si>
    <t xml:space="preserve"> =ОКРУГЛ(94,45;1)</t>
  </si>
  <si>
    <t xml:space="preserve"> =ОКРУГЛ(94,45;-1)</t>
  </si>
  <si>
    <t xml:space="preserve"> =ОКРУГЛ(94,45;-2)</t>
  </si>
  <si>
    <t xml:space="preserve"> =ОКРУГЛВНИЗ(94,45;0)</t>
  </si>
  <si>
    <t xml:space="preserve"> =ОКРУГЛВВЕРХ(94,45;0)</t>
  </si>
  <si>
    <t>Исходный текст</t>
  </si>
  <si>
    <t>Обработанный текст</t>
  </si>
  <si>
    <t xml:space="preserve">  ABCD</t>
  </si>
  <si>
    <t>A   B  C   D    E</t>
  </si>
  <si>
    <t xml:space="preserve">  Ivar   Puuk</t>
  </si>
  <si>
    <t xml:space="preserve">ABCD                 </t>
  </si>
  <si>
    <t xml:space="preserve">TIIA KÜLVI ASUMÄE TALU FIE </t>
  </si>
  <si>
    <t xml:space="preserve">ZERPANTO GRUPP OÜ </t>
  </si>
  <si>
    <t xml:space="preserve">TRANSTAR SERVICE OÜ </t>
  </si>
  <si>
    <t xml:space="preserve">VIKINGFORT OÜ </t>
  </si>
  <si>
    <t xml:space="preserve">FONTEREST OÜ </t>
  </si>
  <si>
    <t xml:space="preserve">ACTARUS OÜ </t>
  </si>
  <si>
    <t xml:space="preserve">SVŠ VEOD OÜ </t>
  </si>
  <si>
    <t xml:space="preserve">EUROGUARD OÜ </t>
  </si>
  <si>
    <t xml:space="preserve">VÄRVIMAIER OÜ </t>
  </si>
  <si>
    <t xml:space="preserve">LOPETS OÜ </t>
  </si>
  <si>
    <t xml:space="preserve">HELME TRANSPORT OÜ </t>
  </si>
  <si>
    <t xml:space="preserve">KK TRANSPORT OÜ </t>
  </si>
  <si>
    <t xml:space="preserve">SELBEX OÜ </t>
  </si>
  <si>
    <t xml:space="preserve">OLANAG OÜ </t>
  </si>
  <si>
    <t xml:space="preserve">VEMMAL TRANS OÜ </t>
  </si>
  <si>
    <t xml:space="preserve">VOLCAM TRANS OÜ </t>
  </si>
  <si>
    <t xml:space="preserve">TRANSIT TRADE OÜ </t>
  </si>
  <si>
    <t>Пеня 0,5% в день</t>
  </si>
  <si>
    <t>Сколько дней просрочена оплата</t>
  </si>
  <si>
    <t>День оплаты счета</t>
  </si>
  <si>
    <t>Сумма долга</t>
  </si>
  <si>
    <t>Должники</t>
  </si>
  <si>
    <t>=СЕКУНДЫ(C3)</t>
  </si>
  <si>
    <t>=НОМНЕДЕЛИ(C3)</t>
  </si>
  <si>
    <t>=МИНУТЫ(C3)</t>
  </si>
  <si>
    <t>=ДЕНЬНЕД(C3)</t>
  </si>
  <si>
    <t>=ЧАС(C3)</t>
  </si>
  <si>
    <t>=ДЕНЬ(C3)</t>
  </si>
  <si>
    <t>=МЕСЯЦ(C3)</t>
  </si>
  <si>
    <t>=ГОД(C3)</t>
  </si>
  <si>
    <t>Разность дней между кон_дата и нач_дата. Значение года в заданных датах игнорируется</t>
  </si>
  <si>
    <t>"yd"</t>
  </si>
  <si>
    <t>Разность месяцев между кон_дата и нач_дата. Значения дня и года в заданных датах игнорируются</t>
  </si>
  <si>
    <t>"ym"</t>
  </si>
  <si>
    <t>Разность дней между кон_дата и нач_дата. Значения месяца и года в заданных датах игнорируются</t>
  </si>
  <si>
    <t>"md"</t>
  </si>
  <si>
    <t>Число дней в заданном промежутке</t>
  </si>
  <si>
    <t>"d"</t>
  </si>
  <si>
    <t>Число полных месяцев в заданном промежутке</t>
  </si>
  <si>
    <t>"m"</t>
  </si>
  <si>
    <t>Число полных лет в заданном промежутке</t>
  </si>
  <si>
    <t>"y"</t>
  </si>
  <si>
    <t>Возвращаемое значение</t>
  </si>
  <si>
    <t>Коды 3-го аргумента</t>
  </si>
  <si>
    <t>Возраст</t>
  </si>
  <si>
    <t>День рождения</t>
  </si>
  <si>
    <t>Вычисляет долю года, представленную числом целых дней между двумя датами.</t>
  </si>
  <si>
    <t>YEARFRAC(&lt;start_date&gt;, &lt;end_date&gt;, &lt;basis&gt;)</t>
  </si>
  <si>
    <r>
      <t>Функция Int</t>
    </r>
    <r>
      <rPr>
        <sz val="11"/>
        <color theme="1"/>
        <rFont val="Calibri"/>
        <family val="2"/>
        <charset val="204"/>
        <scheme val="minor"/>
      </rPr>
      <t>(Integer) отбрасывает дробную часть числа и возвращает целое значение</t>
    </r>
  </si>
  <si>
    <t>Год рождения</t>
  </si>
  <si>
    <t>Сколько дней назад заказали</t>
  </si>
  <si>
    <t>Сумма c НСО</t>
  </si>
  <si>
    <t>Апельсины</t>
  </si>
  <si>
    <t>Фрукты</t>
  </si>
  <si>
    <t>Бананы</t>
  </si>
  <si>
    <t>Говядина</t>
  </si>
  <si>
    <t>Мясо</t>
  </si>
  <si>
    <t>Курятина</t>
  </si>
  <si>
    <t>Лимоны</t>
  </si>
  <si>
    <t>Печенье</t>
  </si>
  <si>
    <t>Выпечка</t>
  </si>
  <si>
    <t>Пироги</t>
  </si>
  <si>
    <t>Пончики</t>
  </si>
  <si>
    <t>Рыба</t>
  </si>
  <si>
    <t>Свинина</t>
  </si>
  <si>
    <t>Торты</t>
  </si>
  <si>
    <t>Хлеб</t>
  </si>
  <si>
    <t>Яблоки</t>
  </si>
  <si>
    <t>SUM</t>
  </si>
  <si>
    <t>Average</t>
  </si>
  <si>
    <t>MAX</t>
  </si>
  <si>
    <t>MIN</t>
  </si>
  <si>
    <t>Kategooria</t>
  </si>
  <si>
    <t>Toode</t>
  </si>
  <si>
    <t>Kogus</t>
  </si>
  <si>
    <t>Молоко</t>
  </si>
  <si>
    <t>Молочные продукты</t>
  </si>
  <si>
    <t>Творог</t>
  </si>
  <si>
    <t>Колбаса</t>
  </si>
  <si>
    <t>Мясные продукты</t>
  </si>
  <si>
    <t>Сосиски</t>
  </si>
  <si>
    <t>Сыр</t>
  </si>
  <si>
    <t>Булка</t>
  </si>
  <si>
    <t>Хлебобулочные изделия</t>
  </si>
  <si>
    <t>Кофе</t>
  </si>
  <si>
    <t>Напитки</t>
  </si>
  <si>
    <t>Морковь</t>
  </si>
  <si>
    <t>Овощи</t>
  </si>
  <si>
    <t>Картофель</t>
  </si>
  <si>
    <t>Стиральный порошок</t>
  </si>
  <si>
    <t>Товары для дома</t>
  </si>
  <si>
    <t>Шампунь</t>
  </si>
  <si>
    <t>Косметика и гигиена</t>
  </si>
  <si>
    <t>Сметана</t>
  </si>
  <si>
    <t>Сок</t>
  </si>
  <si>
    <t>Салат</t>
  </si>
  <si>
    <t>Готовые блюда</t>
  </si>
  <si>
    <t>Форель</t>
  </si>
  <si>
    <t>Масло</t>
  </si>
  <si>
    <t>Кефир</t>
  </si>
  <si>
    <t>Сливки</t>
  </si>
  <si>
    <t>Яйца</t>
  </si>
  <si>
    <t>Другое</t>
  </si>
  <si>
    <t>Килька</t>
  </si>
  <si>
    <t>Клубника</t>
  </si>
  <si>
    <t>Ягоды</t>
  </si>
  <si>
    <t>Чай</t>
  </si>
  <si>
    <t>Паштет</t>
  </si>
  <si>
    <t>Фарш</t>
  </si>
  <si>
    <t>Конфеты (коробка)</t>
  </si>
  <si>
    <t>Кондитерские изделия, сладости</t>
  </si>
  <si>
    <t>Средство для мытья посуды</t>
  </si>
  <si>
    <t>Крем для рук</t>
  </si>
  <si>
    <t>Конфеты</t>
  </si>
  <si>
    <t>Торт</t>
  </si>
  <si>
    <t>Какао</t>
  </si>
  <si>
    <t>Брюква</t>
  </si>
  <si>
    <t>Мыло</t>
  </si>
  <si>
    <t>Краска для волос</t>
  </si>
  <si>
    <t>Лосось соленый</t>
  </si>
  <si>
    <t>Груши</t>
  </si>
  <si>
    <t>Свекла</t>
  </si>
  <si>
    <t>Зубная щетка</t>
  </si>
  <si>
    <t>Коньяк</t>
  </si>
  <si>
    <t>Алкогольные напитки</t>
  </si>
  <si>
    <t>Носки</t>
  </si>
  <si>
    <t>Тапки</t>
  </si>
  <si>
    <t>Красное вино</t>
  </si>
  <si>
    <t>Виноград</t>
  </si>
  <si>
    <t>Колготки</t>
  </si>
  <si>
    <t>Зубная паста</t>
  </si>
  <si>
    <t xml:space="preserve">Вино </t>
  </si>
  <si>
    <t>Апельсин</t>
  </si>
  <si>
    <t>Товар</t>
  </si>
  <si>
    <t>Категория</t>
  </si>
  <si>
    <t>Количество</t>
  </si>
  <si>
    <t>&gt;10</t>
  </si>
  <si>
    <t>Исходные данные</t>
  </si>
  <si>
    <t>Город</t>
  </si>
  <si>
    <t>Кол-во заказов</t>
  </si>
  <si>
    <t>Тарту</t>
  </si>
  <si>
    <t>Пярну</t>
  </si>
  <si>
    <t>Таллинн</t>
  </si>
  <si>
    <t>Раквере</t>
  </si>
  <si>
    <t>Нарва</t>
  </si>
  <si>
    <t>SUMIF</t>
  </si>
  <si>
    <t>Дата</t>
  </si>
  <si>
    <t>Сумма за дату</t>
  </si>
  <si>
    <t>Сумма за дату и ранее</t>
  </si>
  <si>
    <t>Дата:</t>
  </si>
  <si>
    <t>Покупатель</t>
  </si>
  <si>
    <t>Менеджер
продаж</t>
  </si>
  <si>
    <t>Страна</t>
  </si>
  <si>
    <t>Стоимость заказа</t>
  </si>
  <si>
    <t>Solana</t>
  </si>
  <si>
    <t>Olav</t>
  </si>
  <si>
    <t>Eesti</t>
  </si>
  <si>
    <t>Найти сумму всех заказов Riho для EC</t>
  </si>
  <si>
    <t>Найти сумму всех заказов  Valio Riho EC</t>
  </si>
  <si>
    <t>Dream</t>
  </si>
  <si>
    <t>Riho</t>
  </si>
  <si>
    <t>EC</t>
  </si>
  <si>
    <t>Ответ</t>
  </si>
  <si>
    <t>Valio</t>
  </si>
  <si>
    <t>Karuna</t>
  </si>
  <si>
    <t>Kalev</t>
  </si>
  <si>
    <t>USA</t>
  </si>
  <si>
    <t>Найти сумму всех заказов Riho для Dream</t>
  </si>
  <si>
    <t>Raivo</t>
  </si>
  <si>
    <t>Найти стоимость всех заказов  Marek USA</t>
  </si>
  <si>
    <t>Marek</t>
  </si>
  <si>
    <t>Год</t>
  </si>
  <si>
    <t>ВВП</t>
  </si>
  <si>
    <t>Австралия</t>
  </si>
  <si>
    <t>Испания</t>
  </si>
  <si>
    <t>Начальный год</t>
  </si>
  <si>
    <t>Бельгия</t>
  </si>
  <si>
    <t>Конечный год</t>
  </si>
  <si>
    <t>Бразилия</t>
  </si>
  <si>
    <t>Великобритания</t>
  </si>
  <si>
    <t>Суммарный ВВП</t>
  </si>
  <si>
    <t>Германия</t>
  </si>
  <si>
    <t>Индия</t>
  </si>
  <si>
    <t>Индонезия</t>
  </si>
  <si>
    <t>Италия</t>
  </si>
  <si>
    <t>Канада</t>
  </si>
  <si>
    <t>Китай</t>
  </si>
  <si>
    <t>Мексика</t>
  </si>
  <si>
    <t>Нидерланды</t>
  </si>
  <si>
    <t>Польша</t>
  </si>
  <si>
    <t>Россия</t>
  </si>
  <si>
    <t>Соединенные Штаты</t>
  </si>
  <si>
    <t>Турция</t>
  </si>
  <si>
    <t>Франция</t>
  </si>
  <si>
    <t>Швейцария</t>
  </si>
  <si>
    <t>Южная Корея</t>
  </si>
  <si>
    <t>Япония</t>
  </si>
  <si>
    <t>Фрукт</t>
  </si>
  <si>
    <t>Сорт</t>
  </si>
  <si>
    <t>Cavendish</t>
  </si>
  <si>
    <t>Fuji</t>
  </si>
  <si>
    <t>Eureka</t>
  </si>
  <si>
    <t>Florida</t>
  </si>
  <si>
    <t>Rough</t>
  </si>
  <si>
    <t>Honeycrisp</t>
  </si>
  <si>
    <t>Lady Finger</t>
  </si>
  <si>
    <t>Navel</t>
  </si>
  <si>
    <t>СЧЁТЕСЛИ</t>
  </si>
  <si>
    <t>СЧЁТЕСЛИМН</t>
  </si>
  <si>
    <t>Задание: Посчитать с помощью функции COUNTIF/COUNTIFS количество строк соответствующим критериям</t>
  </si>
  <si>
    <t>Функция СЧЁТЕСЛИ считает количество непустых ячеек, соответствующих заданному условию внутри указанного диапазона.</t>
  </si>
  <si>
    <t>Кол-во заказов Riho</t>
  </si>
  <si>
    <t>Кол-во заказов в "Dream"</t>
  </si>
  <si>
    <t>COUNTIF</t>
  </si>
  <si>
    <t>Кол-во крупных (&gt;5000) заказов</t>
  </si>
  <si>
    <t>Кол-во заказов после 1 марта 2021 г.</t>
  </si>
  <si>
    <t>Суммарная стоимость заказов Marek</t>
  </si>
  <si>
    <t>Суммарная стоимость заказов Marek в EC</t>
  </si>
  <si>
    <t>Суммарная стоимость заказов в феврале 2021 г.</t>
  </si>
  <si>
    <t>Средняя стоимость заказа в Dream</t>
  </si>
  <si>
    <t>Иванов</t>
  </si>
  <si>
    <t>Средняя стоимость заказа Olav в Eesti</t>
  </si>
  <si>
    <t>SUMIF / SUMIFS</t>
  </si>
  <si>
    <t>AVERAGEIF / AVERAGEIFS</t>
  </si>
  <si>
    <t>Arve</t>
  </si>
  <si>
    <t>Kuupäev</t>
  </si>
  <si>
    <t>Müüja</t>
  </si>
  <si>
    <t>Osakond</t>
  </si>
  <si>
    <t>Toote nr</t>
  </si>
  <si>
    <t>Hind</t>
  </si>
  <si>
    <t>Summa</t>
  </si>
  <si>
    <t>Ostja</t>
  </si>
  <si>
    <t>Tom</t>
  </si>
  <si>
    <t>AF RAAL</t>
  </si>
  <si>
    <t>Найти</t>
  </si>
  <si>
    <t>Итоговая сумма продаж</t>
  </si>
  <si>
    <t>Ats</t>
  </si>
  <si>
    <t>Продажи за январь</t>
  </si>
  <si>
    <t>Mart</t>
  </si>
  <si>
    <t>Juta</t>
  </si>
  <si>
    <t>Продажа в Отдела 1</t>
  </si>
  <si>
    <t>Peeter</t>
  </si>
  <si>
    <t>Доля в % продажи Отдела 1</t>
  </si>
  <si>
    <t>Продажа AF RAAL, Отдел 2</t>
  </si>
  <si>
    <t>Средняя продажа корзинок</t>
  </si>
  <si>
    <t>Palace</t>
  </si>
  <si>
    <t>Olümpia</t>
  </si>
  <si>
    <t>My Sity Tallinn</t>
  </si>
  <si>
    <t>Verona</t>
  </si>
  <si>
    <t>Ülemiste</t>
  </si>
  <si>
    <t>Корзина для белья</t>
  </si>
  <si>
    <t>Ящик для хранения</t>
  </si>
  <si>
    <t>Полотенца</t>
  </si>
  <si>
    <t>Сушилка</t>
  </si>
  <si>
    <t>Вешалки для одежды</t>
  </si>
  <si>
    <t>Мешки для одежды</t>
  </si>
  <si>
    <t>Karl</t>
  </si>
  <si>
    <t>Менеджер  продаж</t>
  </si>
  <si>
    <t>Описание функции БДСУММ</t>
  </si>
  <si>
    <t>Суммирует числа в поле (столбце) записей списка или базы данных, которые удовлетворяют заданным условиям.</t>
  </si>
  <si>
    <t>Продавец</t>
  </si>
  <si>
    <t>Результат</t>
  </si>
  <si>
    <t>Alina</t>
  </si>
  <si>
    <t>Jelena</t>
  </si>
  <si>
    <t>Vanja</t>
  </si>
  <si>
    <t>Peter</t>
  </si>
  <si>
    <t>Erika</t>
  </si>
  <si>
    <t>Hannes</t>
  </si>
  <si>
    <t>Aino</t>
  </si>
  <si>
    <t>Priit</t>
  </si>
  <si>
    <t>Katarina</t>
  </si>
  <si>
    <t>Ruslan</t>
  </si>
  <si>
    <t>Margus</t>
  </si>
  <si>
    <t>Если продажа больше 10000, то премия.</t>
  </si>
  <si>
    <t>Palk</t>
  </si>
  <si>
    <t>tk</t>
  </si>
  <si>
    <t>Palk+Preemia</t>
  </si>
  <si>
    <t>Если больше 100 шт, то к зарплате добавляется 100 евро</t>
  </si>
  <si>
    <t>Выполнение плана продаж</t>
  </si>
  <si>
    <t>Премия</t>
  </si>
  <si>
    <t>&lt;100%</t>
  </si>
  <si>
    <t>&gt;=120%</t>
  </si>
  <si>
    <t>Продажи, €</t>
  </si>
  <si>
    <t>Январь</t>
  </si>
  <si>
    <t>Февраль</t>
  </si>
  <si>
    <t>Март</t>
  </si>
  <si>
    <t>Апрель</t>
  </si>
  <si>
    <t>Anu</t>
  </si>
  <si>
    <t>Jola</t>
  </si>
  <si>
    <t>Töötasu</t>
  </si>
  <si>
    <t>Ежемесячный оклад составляет 1000 €</t>
  </si>
  <si>
    <t>Размер бонуса зависит от суммы продаж:</t>
  </si>
  <si>
    <t>если продажи больше 15 000, но меньше 20 000, то 10% от суммы продаж</t>
  </si>
  <si>
    <t>если продажи больше 10 000, но меньше 15 000, то 5% от суммы продаж</t>
  </si>
  <si>
    <t>Задача: Посчитать зарплату работникам используя функцию IF</t>
  </si>
  <si>
    <t>если продаж больше чем 20 000, то бонус 15% от суммы продаж</t>
  </si>
  <si>
    <t>меньше 10000, бонус 0%.</t>
  </si>
  <si>
    <t>Кол-во сделок Ats, сушилки</t>
  </si>
  <si>
    <t>Кол-во штук продажа Ats, сушилки</t>
  </si>
  <si>
    <t>Продажа Verona, сушилка</t>
  </si>
  <si>
    <t>Продажа Peeter, корзины</t>
  </si>
  <si>
    <t>&lt;120%</t>
  </si>
  <si>
    <t>Отработано</t>
  </si>
  <si>
    <t>Почасовой</t>
  </si>
  <si>
    <t>ID</t>
  </si>
  <si>
    <t>Работник</t>
  </si>
  <si>
    <t>часов</t>
  </si>
  <si>
    <t>тариф</t>
  </si>
  <si>
    <t>TM</t>
  </si>
  <si>
    <t>TKM</t>
  </si>
  <si>
    <t>KP</t>
  </si>
  <si>
    <t>ID работника</t>
  </si>
  <si>
    <t>№ документа</t>
  </si>
  <si>
    <t>К выплате</t>
  </si>
  <si>
    <t>Olav Kask</t>
  </si>
  <si>
    <t>Renata Reisk</t>
  </si>
  <si>
    <t>Juhan Tark</t>
  </si>
  <si>
    <t>Anna Moosk</t>
  </si>
  <si>
    <t>Начислено</t>
  </si>
  <si>
    <t>Вычеты</t>
  </si>
  <si>
    <t>Jaan Saar</t>
  </si>
  <si>
    <t>Tulumaks</t>
  </si>
  <si>
    <t>Greta Desk</t>
  </si>
  <si>
    <t>Töötuskindlustusmakse</t>
  </si>
  <si>
    <t>Leena Moonk</t>
  </si>
  <si>
    <t>Frank Tuur</t>
  </si>
  <si>
    <t>Kalle Kivik</t>
  </si>
  <si>
    <t>Niina Luuk</t>
  </si>
  <si>
    <t>Kogumispension</t>
  </si>
  <si>
    <t>Задача:</t>
  </si>
  <si>
    <t>1. Использовать функцию VLOOKUP для получения значений из таблицы</t>
  </si>
  <si>
    <r>
      <t>3. В клетку L7 расчитать бруто-зарплату (</t>
    </r>
    <r>
      <rPr>
        <b/>
        <sz val="11"/>
        <color theme="1"/>
        <rFont val="Calibri"/>
        <family val="2"/>
        <charset val="204"/>
        <scheme val="minor"/>
      </rPr>
      <t>отработанные часы</t>
    </r>
    <r>
      <rPr>
        <sz val="11"/>
        <color theme="1"/>
        <rFont val="Calibri"/>
        <family val="2"/>
        <charset val="186"/>
        <scheme val="minor"/>
      </rPr>
      <t>*</t>
    </r>
    <r>
      <rPr>
        <b/>
        <sz val="11"/>
        <color theme="1"/>
        <rFont val="Calibri"/>
        <family val="2"/>
        <charset val="204"/>
        <scheme val="minor"/>
      </rPr>
      <t>тариф</t>
    </r>
    <r>
      <rPr>
        <sz val="11"/>
        <color theme="1"/>
        <rFont val="Calibri"/>
        <family val="2"/>
        <charset val="186"/>
        <scheme val="minor"/>
      </rPr>
      <t>)</t>
    </r>
  </si>
  <si>
    <t>4. Расчитать вычеты:</t>
  </si>
  <si>
    <t>2. В клетку L3 имя работника</t>
  </si>
  <si>
    <t>Код</t>
  </si>
  <si>
    <t xml:space="preserve">My Sity Tallinn </t>
  </si>
  <si>
    <t>Имя</t>
  </si>
  <si>
    <t>Отдел</t>
  </si>
  <si>
    <r>
      <t>4a. Pension: Начислено*</t>
    </r>
    <r>
      <rPr>
        <b/>
        <sz val="11"/>
        <color theme="1"/>
        <rFont val="Calibri"/>
        <family val="2"/>
        <charset val="204"/>
        <scheme val="minor"/>
      </rPr>
      <t>KP</t>
    </r>
  </si>
  <si>
    <r>
      <t>4b. TKM: Начислено*</t>
    </r>
    <r>
      <rPr>
        <b/>
        <sz val="11"/>
        <color theme="1"/>
        <rFont val="Calibri"/>
        <family val="2"/>
        <charset val="204"/>
        <scheme val="minor"/>
      </rPr>
      <t>TKM</t>
    </r>
  </si>
  <si>
    <r>
      <t>4c. Tulumaks: (Начислено-TKM-KP)*</t>
    </r>
    <r>
      <rPr>
        <b/>
        <sz val="11"/>
        <color theme="1"/>
        <rFont val="Calibri"/>
        <family val="2"/>
        <charset val="204"/>
        <scheme val="minor"/>
      </rPr>
      <t>TM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</si>
</sst>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3" formatCode="_-* #,##0.00\ _₽_-;\-* #,##0.00\ _₽_-;_-* &quot;-&quot;??\ _₽_-;_-@_-"/>
    <numFmt numFmtId="164" formatCode="_-* #,##0.00_-;\-* #,##0.00_-;_-* &quot;-&quot;??_-;_-@_-"/>
    <numFmt numFmtId="165" formatCode="_-[$€-2]\ * #,##0.00_-;\-[$€-2]\ * #,##0.00_-;_-[$€-2]\ * &quot;-&quot;??_-;_-@_-"/>
    <numFmt numFmtId="166" formatCode="_(* #,##0.0_);_(* \(#,##0.0\);_(* &quot;-&quot;??_);_(@_)"/>
    <numFmt numFmtId="167" formatCode="[$-F800]dddd\,\ mmmm\ dd\,\ yyyy"/>
    <numFmt numFmtId="168" formatCode="_-* #,##0.00\ &quot;kr&quot;_-;\-* #,##0.00\ &quot;kr&quot;_-;_-* &quot;-&quot;??\ &quot;kr&quot;_-;_-@_-"/>
    <numFmt numFmtId="169" formatCode="_-* #,##0\ [$€-425]_-;\-* #,##0\ [$€-425]_-;_-* &quot;-&quot;??\ [$€-425]_-;_-@_-"/>
    <numFmt numFmtId="170" formatCode="[$-F400]h:mm:ss\ AM/PM"/>
    <numFmt numFmtId="171" formatCode="_-* #,##0.00\ [$€-425]_-;\-* #,##0.00\ [$€-425]_-;_-* &quot;-&quot;??\ [$€-425]_-;_-@_-"/>
    <numFmt numFmtId="172" formatCode="#0.00&quot;kr&quot;;\-#0.00&quot;kr&quot;"/>
    <numFmt numFmtId="173" formatCode="_(* #,##0_);_(* \(#,##0\);_(* &quot;-&quot;??_);_(@_)"/>
    <numFmt numFmtId="174" formatCode="0.0%"/>
    <numFmt numFmtId="175" formatCode="_(* #,##0.00_);_(* \(#,##0.00\);_(* &quot;-&quot;??_);_(@_)"/>
    <numFmt numFmtId="176" formatCode="0.0000"/>
    <numFmt numFmtId="177" formatCode="_(&quot;$&quot;* #,##0.00_);_(&quot;$&quot;* \(#,##0.00\);_(&quot;$&quot;* &quot;-&quot;??_);_(@_)"/>
  </numFmts>
  <fonts count="2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name val="Arial"/>
      <family val="2"/>
    </font>
    <font>
      <b/>
      <sz val="12"/>
      <name val="Cambria"/>
      <family val="1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  <font>
      <b/>
      <sz val="11"/>
      <color rgb="FF131313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86"/>
    </font>
    <font>
      <sz val="12"/>
      <color rgb="FF333333"/>
      <name val="Calibri"/>
      <family val="2"/>
      <charset val="204"/>
      <scheme val="minor"/>
    </font>
    <font>
      <b/>
      <sz val="12"/>
      <color rgb="FF333333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11"/>
      <color theme="0"/>
      <name val="Calibri"/>
      <family val="2"/>
      <charset val="204"/>
      <scheme val="minor"/>
    </font>
  </fonts>
  <fills count="1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50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/>
      <diagonal/>
    </border>
    <border>
      <left style="thick">
        <color rgb="FFF4B183"/>
      </left>
      <right style="thick">
        <color rgb="FFF4B183"/>
      </right>
      <top style="thick">
        <color rgb="FFF4B183"/>
      </top>
      <bottom style="thick">
        <color rgb="FFF4B18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double">
        <color theme="4"/>
      </top>
      <bottom style="thin">
        <color theme="4" tint="0.39997558519241921"/>
      </bottom>
      <diagonal/>
    </border>
    <border>
      <left/>
      <right/>
      <top style="double">
        <color theme="4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double">
        <color theme="4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</borders>
  <cellStyleXfs count="16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2" borderId="1" applyNumberFormat="0" applyAlignment="0" applyProtection="0"/>
    <xf numFmtId="0" fontId="10" fillId="0" borderId="0"/>
    <xf numFmtId="0" fontId="6" fillId="0" borderId="0"/>
    <xf numFmtId="168" fontId="6" fillId="0" borderId="0" applyFont="0" applyFill="0" applyBorder="0" applyAlignment="0" applyProtection="0"/>
    <xf numFmtId="0" fontId="19" fillId="0" borderId="0"/>
    <xf numFmtId="0" fontId="20" fillId="12" borderId="0" applyNumberFormat="0" applyBorder="0" applyProtection="0"/>
    <xf numFmtId="0" fontId="19" fillId="13" borderId="0"/>
    <xf numFmtId="0" fontId="19" fillId="13" borderId="36"/>
    <xf numFmtId="0" fontId="19" fillId="14" borderId="34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177" fontId="26" fillId="0" borderId="0" applyFont="0" applyFill="0" applyBorder="0" applyAlignment="0" applyProtection="0"/>
  </cellStyleXfs>
  <cellXfs count="211">
    <xf numFmtId="0" fontId="0" fillId="0" borderId="0" xfId="0"/>
    <xf numFmtId="0" fontId="4" fillId="4" borderId="2" xfId="0" applyFont="1" applyFill="1" applyBorder="1" applyAlignment="1">
      <alignment horizontal="center"/>
    </xf>
    <xf numFmtId="165" fontId="0" fillId="0" borderId="0" xfId="0" applyNumberFormat="1"/>
    <xf numFmtId="0" fontId="4" fillId="0" borderId="0" xfId="0" applyFont="1"/>
    <xf numFmtId="10" fontId="0" fillId="0" borderId="0" xfId="0" applyNumberFormat="1"/>
    <xf numFmtId="0" fontId="0" fillId="0" borderId="2" xfId="0" applyBorder="1"/>
    <xf numFmtId="166" fontId="0" fillId="0" borderId="2" xfId="0" applyNumberFormat="1" applyBorder="1"/>
    <xf numFmtId="0" fontId="4" fillId="0" borderId="2" xfId="0" applyFont="1" applyBorder="1"/>
    <xf numFmtId="0" fontId="0" fillId="4" borderId="2" xfId="0" applyFill="1" applyBorder="1"/>
    <xf numFmtId="0" fontId="7" fillId="0" borderId="2" xfId="0" applyFont="1" applyBorder="1"/>
    <xf numFmtId="0" fontId="0" fillId="0" borderId="2" xfId="0" applyBorder="1" applyAlignment="1">
      <alignment wrapText="1"/>
    </xf>
    <xf numFmtId="9" fontId="0" fillId="0" borderId="2" xfId="2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4" fillId="0" borderId="12" xfId="0" applyFont="1" applyBorder="1"/>
    <xf numFmtId="0" fontId="4" fillId="0" borderId="10" xfId="0" applyFont="1" applyBorder="1"/>
    <xf numFmtId="0" fontId="4" fillId="0" borderId="1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10" xfId="0" applyBorder="1" applyAlignment="1">
      <alignment wrapText="1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7" fillId="0" borderId="0" xfId="0" applyFont="1"/>
    <xf numFmtId="0" fontId="7" fillId="0" borderId="11" xfId="0" applyFont="1" applyBorder="1"/>
    <xf numFmtId="10" fontId="8" fillId="0" borderId="11" xfId="0" applyNumberFormat="1" applyFont="1" applyBorder="1"/>
    <xf numFmtId="10" fontId="4" fillId="0" borderId="11" xfId="0" applyNumberFormat="1" applyFont="1" applyBorder="1"/>
    <xf numFmtId="0" fontId="0" fillId="0" borderId="8" xfId="0" applyBorder="1"/>
    <xf numFmtId="0" fontId="0" fillId="0" borderId="9" xfId="0" applyBorder="1"/>
    <xf numFmtId="0" fontId="3" fillId="2" borderId="1" xfId="3"/>
    <xf numFmtId="0" fontId="3" fillId="2" borderId="1" xfId="3" applyAlignment="1">
      <alignment horizontal="center"/>
    </xf>
    <xf numFmtId="0" fontId="0" fillId="0" borderId="5" xfId="0" applyBorder="1"/>
    <xf numFmtId="0" fontId="11" fillId="0" borderId="19" xfId="4" applyFont="1" applyBorder="1" applyAlignment="1">
      <alignment horizontal="center"/>
    </xf>
    <xf numFmtId="0" fontId="11" fillId="0" borderId="19" xfId="4" applyFont="1" applyBorder="1" applyAlignment="1">
      <alignment horizontal="center" wrapText="1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4" fillId="0" borderId="1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6" fillId="0" borderId="0" xfId="5"/>
    <xf numFmtId="167" fontId="6" fillId="0" borderId="0" xfId="5" applyNumberFormat="1"/>
    <xf numFmtId="0" fontId="2" fillId="0" borderId="2" xfId="5" applyFont="1" applyBorder="1"/>
    <xf numFmtId="14" fontId="2" fillId="0" borderId="2" xfId="5" applyNumberFormat="1" applyFont="1" applyBorder="1"/>
    <xf numFmtId="169" fontId="12" fillId="0" borderId="2" xfId="6" applyNumberFormat="1" applyFont="1" applyBorder="1"/>
    <xf numFmtId="0" fontId="12" fillId="0" borderId="2" xfId="5" applyFont="1" applyBorder="1"/>
    <xf numFmtId="0" fontId="6" fillId="0" borderId="0" xfId="5" applyAlignment="1">
      <alignment horizontal="center"/>
    </xf>
    <xf numFmtId="0" fontId="6" fillId="0" borderId="0" xfId="5" applyAlignment="1">
      <alignment horizontal="right"/>
    </xf>
    <xf numFmtId="0" fontId="13" fillId="0" borderId="2" xfId="5" applyFont="1" applyBorder="1" applyAlignment="1">
      <alignment horizontal="center" wrapText="1"/>
    </xf>
    <xf numFmtId="0" fontId="13" fillId="0" borderId="2" xfId="5" applyFont="1" applyBorder="1" applyAlignment="1">
      <alignment horizontal="left" wrapText="1"/>
    </xf>
    <xf numFmtId="0" fontId="3" fillId="6" borderId="1" xfId="3" applyFill="1" applyAlignment="1">
      <alignment horizontal="center"/>
    </xf>
    <xf numFmtId="0" fontId="6" fillId="0" borderId="0" xfId="5" quotePrefix="1" applyAlignment="1">
      <alignment horizontal="right"/>
    </xf>
    <xf numFmtId="0" fontId="6" fillId="0" borderId="2" xfId="5" applyBorder="1" applyAlignment="1">
      <alignment horizontal="center"/>
    </xf>
    <xf numFmtId="0" fontId="14" fillId="7" borderId="2" xfId="4" applyFont="1" applyFill="1" applyBorder="1"/>
    <xf numFmtId="14" fontId="14" fillId="0" borderId="2" xfId="4" applyNumberFormat="1" applyFont="1" applyBorder="1" applyAlignment="1">
      <alignment horizontal="right"/>
    </xf>
    <xf numFmtId="170" fontId="3" fillId="6" borderId="1" xfId="3" applyNumberFormat="1" applyFill="1" applyAlignment="1">
      <alignment horizontal="center"/>
    </xf>
    <xf numFmtId="170" fontId="6" fillId="0" borderId="0" xfId="5" applyNumberFormat="1"/>
    <xf numFmtId="14" fontId="3" fillId="8" borderId="1" xfId="3" applyNumberFormat="1" applyFill="1"/>
    <xf numFmtId="14" fontId="15" fillId="9" borderId="0" xfId="5" applyNumberFormat="1" applyFont="1" applyFill="1"/>
    <xf numFmtId="14" fontId="16" fillId="0" borderId="0" xfId="5" applyNumberFormat="1" applyFont="1"/>
    <xf numFmtId="14" fontId="6" fillId="0" borderId="0" xfId="5" applyNumberFormat="1" applyAlignment="1">
      <alignment horizontal="center"/>
    </xf>
    <xf numFmtId="0" fontId="17" fillId="0" borderId="0" xfId="5" applyFont="1"/>
    <xf numFmtId="0" fontId="14" fillId="6" borderId="2" xfId="4" applyFont="1" applyFill="1" applyBorder="1" applyAlignment="1">
      <alignment horizontal="right"/>
    </xf>
    <xf numFmtId="0" fontId="16" fillId="0" borderId="0" xfId="5" applyFont="1" applyAlignment="1">
      <alignment horizontal="center" wrapText="1"/>
    </xf>
    <xf numFmtId="167" fontId="16" fillId="0" borderId="0" xfId="5" applyNumberFormat="1" applyFont="1" applyAlignment="1">
      <alignment horizontal="center"/>
    </xf>
    <xf numFmtId="0" fontId="18" fillId="0" borderId="0" xfId="0" applyFont="1"/>
    <xf numFmtId="0" fontId="16" fillId="7" borderId="2" xfId="5" applyFont="1" applyFill="1" applyBorder="1"/>
    <xf numFmtId="166" fontId="0" fillId="0" borderId="24" xfId="0" applyNumberFormat="1" applyBorder="1"/>
    <xf numFmtId="0" fontId="0" fillId="0" borderId="2" xfId="0" applyBorder="1" applyAlignment="1">
      <alignment horizontal="right"/>
    </xf>
    <xf numFmtId="0" fontId="0" fillId="0" borderId="18" xfId="0" applyBorder="1"/>
    <xf numFmtId="0" fontId="0" fillId="0" borderId="17" xfId="0" applyBorder="1"/>
    <xf numFmtId="0" fontId="0" fillId="0" borderId="26" xfId="0" applyBorder="1"/>
    <xf numFmtId="0" fontId="0" fillId="0" borderId="28" xfId="0" applyBorder="1"/>
    <xf numFmtId="0" fontId="0" fillId="0" borderId="29" xfId="0" applyBorder="1"/>
    <xf numFmtId="0" fontId="0" fillId="4" borderId="30" xfId="0" applyFill="1" applyBorder="1"/>
    <xf numFmtId="0" fontId="0" fillId="7" borderId="0" xfId="0" applyFill="1"/>
    <xf numFmtId="0" fontId="0" fillId="10" borderId="0" xfId="0" applyFill="1"/>
    <xf numFmtId="2" fontId="0" fillId="0" borderId="0" xfId="0" applyNumberFormat="1"/>
    <xf numFmtId="0" fontId="4" fillId="0" borderId="31" xfId="0" applyFont="1" applyBorder="1"/>
    <xf numFmtId="0" fontId="0" fillId="0" borderId="32" xfId="0" applyBorder="1"/>
    <xf numFmtId="0" fontId="0" fillId="0" borderId="33" xfId="0" applyBorder="1"/>
    <xf numFmtId="0" fontId="4" fillId="0" borderId="17" xfId="0" applyFont="1" applyBorder="1"/>
    <xf numFmtId="0" fontId="4" fillId="0" borderId="18" xfId="0" applyFont="1" applyBorder="1"/>
    <xf numFmtId="0" fontId="15" fillId="0" borderId="2" xfId="0" applyFont="1" applyBorder="1" applyAlignment="1">
      <alignment horizontal="center"/>
    </xf>
    <xf numFmtId="14" fontId="0" fillId="0" borderId="2" xfId="0" applyNumberFormat="1" applyBorder="1"/>
    <xf numFmtId="14" fontId="0" fillId="0" borderId="2" xfId="0" applyNumberFormat="1" applyBorder="1" applyAlignment="1">
      <alignment horizontal="right"/>
    </xf>
    <xf numFmtId="0" fontId="4" fillId="0" borderId="4" xfId="0" applyFont="1" applyBorder="1"/>
    <xf numFmtId="0" fontId="0" fillId="11" borderId="2" xfId="0" applyFill="1" applyBorder="1"/>
    <xf numFmtId="0" fontId="0" fillId="4" borderId="17" xfId="0" applyFill="1" applyBorder="1"/>
    <xf numFmtId="10" fontId="6" fillId="0" borderId="0" xfId="5" applyNumberFormat="1"/>
    <xf numFmtId="171" fontId="2" fillId="0" borderId="2" xfId="5" applyNumberFormat="1" applyFont="1" applyBorder="1"/>
    <xf numFmtId="0" fontId="4" fillId="0" borderId="25" xfId="0" applyFont="1" applyBorder="1"/>
    <xf numFmtId="0" fontId="4" fillId="0" borderId="26" xfId="0" applyFont="1" applyBorder="1"/>
    <xf numFmtId="0" fontId="4" fillId="0" borderId="27" xfId="0" applyFont="1" applyBorder="1"/>
    <xf numFmtId="0" fontId="0" fillId="0" borderId="35" xfId="0" applyBorder="1"/>
    <xf numFmtId="0" fontId="0" fillId="0" borderId="27" xfId="0" applyBorder="1"/>
    <xf numFmtId="0" fontId="0" fillId="0" borderId="24" xfId="0" applyBorder="1"/>
    <xf numFmtId="0" fontId="12" fillId="0" borderId="0" xfId="5" applyFont="1"/>
    <xf numFmtId="0" fontId="21" fillId="0" borderId="0" xfId="5" applyFont="1"/>
    <xf numFmtId="0" fontId="22" fillId="0" borderId="0" xfId="5" applyFont="1" applyAlignment="1">
      <alignment vertical="center"/>
    </xf>
    <xf numFmtId="0" fontId="23" fillId="0" borderId="0" xfId="5" applyFont="1" applyAlignment="1">
      <alignment vertical="center"/>
    </xf>
    <xf numFmtId="0" fontId="22" fillId="0" borderId="0" xfId="5" applyFont="1"/>
    <xf numFmtId="0" fontId="0" fillId="4" borderId="0" xfId="0" applyFill="1"/>
    <xf numFmtId="14" fontId="0" fillId="0" borderId="17" xfId="0" applyNumberFormat="1" applyBorder="1"/>
    <xf numFmtId="0" fontId="24" fillId="0" borderId="8" xfId="0" applyFont="1" applyBorder="1" applyAlignment="1">
      <alignment horizontal="center"/>
    </xf>
    <xf numFmtId="0" fontId="14" fillId="0" borderId="0" xfId="5" applyFont="1"/>
    <xf numFmtId="172" fontId="14" fillId="0" borderId="0" xfId="5" applyNumberFormat="1" applyFont="1"/>
    <xf numFmtId="14" fontId="14" fillId="0" borderId="0" xfId="5" applyNumberFormat="1" applyFont="1"/>
    <xf numFmtId="0" fontId="4" fillId="0" borderId="37" xfId="0" applyFont="1" applyBorder="1"/>
    <xf numFmtId="0" fontId="4" fillId="0" borderId="13" xfId="0" applyFont="1" applyBorder="1"/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wrapText="1"/>
    </xf>
    <xf numFmtId="0" fontId="24" fillId="0" borderId="0" xfId="0" applyFont="1"/>
    <xf numFmtId="0" fontId="0" fillId="0" borderId="2" xfId="0" quotePrefix="1" applyBorder="1"/>
    <xf numFmtId="0" fontId="25" fillId="0" borderId="2" xfId="5" applyFont="1" applyBorder="1" applyAlignment="1">
      <alignment horizontal="center"/>
    </xf>
    <xf numFmtId="0" fontId="25" fillId="0" borderId="0" xfId="5" applyFont="1" applyAlignment="1">
      <alignment horizontal="center"/>
    </xf>
    <xf numFmtId="0" fontId="16" fillId="0" borderId="2" xfId="5" applyFont="1" applyBorder="1"/>
    <xf numFmtId="0" fontId="16" fillId="0" borderId="0" xfId="5" applyFont="1"/>
    <xf numFmtId="0" fontId="25" fillId="16" borderId="0" xfId="5" applyFont="1" applyFill="1"/>
    <xf numFmtId="0" fontId="16" fillId="15" borderId="0" xfId="5" applyFont="1" applyFill="1"/>
    <xf numFmtId="0" fontId="16" fillId="16" borderId="0" xfId="5" applyFont="1" applyFill="1"/>
    <xf numFmtId="0" fontId="6" fillId="0" borderId="38" xfId="5" applyBorder="1" applyAlignment="1">
      <alignment horizontal="center" vertical="top"/>
    </xf>
    <xf numFmtId="0" fontId="4" fillId="0" borderId="38" xfId="5" applyFont="1" applyBorder="1" applyAlignment="1">
      <alignment horizontal="center" vertical="top"/>
    </xf>
    <xf numFmtId="0" fontId="15" fillId="0" borderId="39" xfId="5" applyFont="1" applyBorder="1" applyAlignment="1">
      <alignment horizontal="center" vertical="top"/>
    </xf>
    <xf numFmtId="0" fontId="15" fillId="0" borderId="39" xfId="5" applyFont="1" applyBorder="1" applyAlignment="1">
      <alignment horizontal="center" vertical="top" wrapText="1"/>
    </xf>
    <xf numFmtId="0" fontId="15" fillId="6" borderId="20" xfId="5" applyFont="1" applyFill="1" applyBorder="1" applyAlignment="1">
      <alignment horizontal="center"/>
    </xf>
    <xf numFmtId="0" fontId="6" fillId="0" borderId="40" xfId="5" applyBorder="1"/>
    <xf numFmtId="173" fontId="0" fillId="0" borderId="0" xfId="12" applyNumberFormat="1" applyFont="1"/>
    <xf numFmtId="43" fontId="0" fillId="0" borderId="0" xfId="12" applyFont="1"/>
    <xf numFmtId="9" fontId="0" fillId="0" borderId="0" xfId="12" applyNumberFormat="1" applyFont="1"/>
    <xf numFmtId="174" fontId="0" fillId="0" borderId="0" xfId="13" applyNumberFormat="1" applyFont="1"/>
    <xf numFmtId="0" fontId="6" fillId="6" borderId="26" xfId="5" applyFill="1" applyBorder="1" applyAlignment="1">
      <alignment horizontal="center"/>
    </xf>
    <xf numFmtId="0" fontId="6" fillId="9" borderId="26" xfId="5" applyFill="1" applyBorder="1" applyAlignment="1">
      <alignment horizontal="center"/>
    </xf>
    <xf numFmtId="40" fontId="0" fillId="6" borderId="26" xfId="6" applyNumberFormat="1" applyFont="1" applyFill="1" applyBorder="1"/>
    <xf numFmtId="0" fontId="15" fillId="6" borderId="20" xfId="5" applyFont="1" applyFill="1" applyBorder="1"/>
    <xf numFmtId="0" fontId="6" fillId="6" borderId="29" xfId="5" applyFill="1" applyBorder="1"/>
    <xf numFmtId="0" fontId="6" fillId="6" borderId="3" xfId="5" applyFill="1" applyBorder="1"/>
    <xf numFmtId="0" fontId="6" fillId="6" borderId="28" xfId="5" applyFill="1" applyBorder="1"/>
    <xf numFmtId="0" fontId="6" fillId="6" borderId="26" xfId="5" applyFill="1" applyBorder="1"/>
    <xf numFmtId="175" fontId="6" fillId="6" borderId="27" xfId="5" applyNumberFormat="1" applyFill="1" applyBorder="1"/>
    <xf numFmtId="0" fontId="6" fillId="6" borderId="4" xfId="5" applyFill="1" applyBorder="1"/>
    <xf numFmtId="0" fontId="6" fillId="6" borderId="25" xfId="5" applyFill="1" applyBorder="1"/>
    <xf numFmtId="0" fontId="6" fillId="6" borderId="20" xfId="5" applyFill="1" applyBorder="1"/>
    <xf numFmtId="0" fontId="15" fillId="6" borderId="2" xfId="5" applyFont="1" applyFill="1" applyBorder="1"/>
    <xf numFmtId="0" fontId="15" fillId="6" borderId="17" xfId="5" applyFont="1" applyFill="1" applyBorder="1"/>
    <xf numFmtId="0" fontId="6" fillId="6" borderId="2" xfId="5" applyFill="1" applyBorder="1"/>
    <xf numFmtId="0" fontId="6" fillId="6" borderId="24" xfId="5" applyFill="1" applyBorder="1"/>
    <xf numFmtId="43" fontId="0" fillId="9" borderId="20" xfId="12" applyFont="1" applyFill="1" applyBorder="1"/>
    <xf numFmtId="43" fontId="0" fillId="9" borderId="24" xfId="12" applyFont="1" applyFill="1" applyBorder="1"/>
    <xf numFmtId="43" fontId="0" fillId="6" borderId="26" xfId="12" applyFont="1" applyFill="1" applyBorder="1"/>
    <xf numFmtId="40" fontId="0" fillId="6" borderId="2" xfId="6" applyNumberFormat="1" applyFont="1" applyFill="1" applyBorder="1"/>
    <xf numFmtId="175" fontId="6" fillId="0" borderId="0" xfId="5" applyNumberFormat="1"/>
    <xf numFmtId="0" fontId="6" fillId="0" borderId="16" xfId="5" applyBorder="1"/>
    <xf numFmtId="0" fontId="6" fillId="0" borderId="8" xfId="5" applyBorder="1"/>
    <xf numFmtId="175" fontId="6" fillId="0" borderId="9" xfId="5" applyNumberFormat="1" applyBorder="1"/>
    <xf numFmtId="0" fontId="6" fillId="0" borderId="12" xfId="5" applyBorder="1"/>
    <xf numFmtId="0" fontId="6" fillId="0" borderId="11" xfId="5" applyBorder="1"/>
    <xf numFmtId="43" fontId="6" fillId="0" borderId="0" xfId="5" applyNumberFormat="1"/>
    <xf numFmtId="176" fontId="6" fillId="0" borderId="0" xfId="5" applyNumberFormat="1"/>
    <xf numFmtId="0" fontId="6" fillId="0" borderId="13" xfId="5" applyBorder="1"/>
    <xf numFmtId="0" fontId="6" fillId="0" borderId="14" xfId="5" applyBorder="1"/>
    <xf numFmtId="0" fontId="6" fillId="0" borderId="15" xfId="5" applyBorder="1"/>
    <xf numFmtId="0" fontId="4" fillId="5" borderId="0" xfId="2" applyNumberFormat="1" applyFont="1" applyFill="1" applyBorder="1"/>
    <xf numFmtId="174" fontId="0" fillId="5" borderId="0" xfId="2" applyNumberFormat="1" applyFont="1" applyFill="1"/>
    <xf numFmtId="0" fontId="0" fillId="4" borderId="25" xfId="0" applyFill="1" applyBorder="1"/>
    <xf numFmtId="0" fontId="0" fillId="4" borderId="26" xfId="0" applyFill="1" applyBorder="1"/>
    <xf numFmtId="14" fontId="0" fillId="0" borderId="20" xfId="0" applyNumberFormat="1" applyBorder="1"/>
    <xf numFmtId="0" fontId="1" fillId="0" borderId="12" xfId="5" applyFont="1" applyBorder="1"/>
    <xf numFmtId="0" fontId="0" fillId="0" borderId="42" xfId="0" applyFont="1" applyBorder="1"/>
    <xf numFmtId="0" fontId="0" fillId="0" borderId="43" xfId="0" applyFont="1" applyBorder="1"/>
    <xf numFmtId="0" fontId="4" fillId="0" borderId="44" xfId="0" applyFont="1" applyBorder="1"/>
    <xf numFmtId="0" fontId="4" fillId="0" borderId="45" xfId="0" applyFont="1" applyBorder="1"/>
    <xf numFmtId="0" fontId="4" fillId="0" borderId="46" xfId="0" applyFont="1" applyBorder="1"/>
    <xf numFmtId="0" fontId="5" fillId="3" borderId="2" xfId="1" applyNumberFormat="1" applyFont="1" applyFill="1" applyBorder="1"/>
    <xf numFmtId="0" fontId="27" fillId="17" borderId="47" xfId="0" applyFont="1" applyFill="1" applyBorder="1"/>
    <xf numFmtId="0" fontId="27" fillId="17" borderId="48" xfId="0" applyFont="1" applyFill="1" applyBorder="1"/>
    <xf numFmtId="0" fontId="27" fillId="17" borderId="49" xfId="0" applyFont="1" applyFill="1" applyBorder="1"/>
    <xf numFmtId="0" fontId="4" fillId="18" borderId="47" xfId="0" applyFont="1" applyFill="1" applyBorder="1"/>
    <xf numFmtId="0" fontId="0" fillId="18" borderId="48" xfId="0" applyFont="1" applyFill="1" applyBorder="1"/>
    <xf numFmtId="0" fontId="0" fillId="18" borderId="49" xfId="0" applyFont="1" applyFill="1" applyBorder="1"/>
    <xf numFmtId="0" fontId="4" fillId="0" borderId="47" xfId="0" applyFont="1" applyBorder="1"/>
    <xf numFmtId="0" fontId="0" fillId="0" borderId="48" xfId="0" applyFont="1" applyBorder="1"/>
    <xf numFmtId="0" fontId="0" fillId="0" borderId="49" xfId="0" applyFont="1" applyBorder="1"/>
    <xf numFmtId="0" fontId="0" fillId="0" borderId="2" xfId="0" applyFont="1" applyBorder="1"/>
    <xf numFmtId="0" fontId="27" fillId="17" borderId="29" xfId="0" applyFont="1" applyFill="1" applyBorder="1"/>
    <xf numFmtId="0" fontId="27" fillId="17" borderId="20" xfId="0" applyFont="1" applyFill="1" applyBorder="1" applyAlignment="1">
      <alignment horizontal="right"/>
    </xf>
    <xf numFmtId="0" fontId="0" fillId="18" borderId="29" xfId="0" applyFont="1" applyFill="1" applyBorder="1"/>
    <xf numFmtId="0" fontId="0" fillId="18" borderId="20" xfId="0" applyFont="1" applyFill="1" applyBorder="1" applyAlignment="1">
      <alignment horizontal="right"/>
    </xf>
    <xf numFmtId="0" fontId="0" fillId="0" borderId="29" xfId="0" applyFont="1" applyBorder="1"/>
    <xf numFmtId="0" fontId="0" fillId="0" borderId="20" xfId="0" applyFont="1" applyBorder="1"/>
    <xf numFmtId="0" fontId="0" fillId="18" borderId="20" xfId="0" applyFont="1" applyFill="1" applyBorder="1"/>
    <xf numFmtId="0" fontId="0" fillId="0" borderId="17" xfId="0" applyFont="1" applyBorder="1"/>
    <xf numFmtId="0" fontId="0" fillId="0" borderId="41" xfId="0" applyFont="1" applyBorder="1"/>
    <xf numFmtId="0" fontId="0" fillId="18" borderId="47" xfId="0" applyFont="1" applyFill="1" applyBorder="1"/>
    <xf numFmtId="0" fontId="0" fillId="0" borderId="47" xfId="0" applyFont="1" applyBorder="1"/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 vertical="center" textRotation="90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0" fillId="0" borderId="0" xfId="0" applyAlignment="1">
      <alignment wrapText="1"/>
    </xf>
    <xf numFmtId="0" fontId="0" fillId="0" borderId="14" xfId="0" applyBorder="1" applyAlignment="1">
      <alignment wrapText="1"/>
    </xf>
    <xf numFmtId="0" fontId="0" fillId="4" borderId="2" xfId="2" applyNumberFormat="1" applyFont="1" applyFill="1" applyBorder="1"/>
    <xf numFmtId="0" fontId="0" fillId="0" borderId="2" xfId="2" applyNumberFormat="1" applyFont="1" applyBorder="1"/>
    <xf numFmtId="0" fontId="0" fillId="0" borderId="2" xfId="0" applyNumberFormat="1" applyBorder="1"/>
  </cellXfs>
  <cellStyles count="16">
    <cellStyle name="Comma" xfId="1" builtinId="3"/>
    <cellStyle name="Comma 2" xfId="12"/>
    <cellStyle name="Currency 2" xfId="6"/>
    <cellStyle name="GrayCell" xfId="9"/>
    <cellStyle name="Normal" xfId="0" builtinId="0"/>
    <cellStyle name="Normal 2" xfId="4"/>
    <cellStyle name="Normal 3" xfId="5"/>
    <cellStyle name="OrangeBorder" xfId="10"/>
    <cellStyle name="Output" xfId="3" builtinId="21"/>
    <cellStyle name="Percent" xfId="2" builtinId="5"/>
    <cellStyle name="Percent 2" xfId="13"/>
    <cellStyle name="YellowCell" xfId="11"/>
    <cellStyle name="Денежный 2" xfId="15"/>
    <cellStyle name="Заголовок 3 2" xfId="8"/>
    <cellStyle name="Обычный 2" xfId="7"/>
    <cellStyle name="Обычный 3" xfId="14"/>
  </cellStyles>
  <dxfs count="19">
    <dxf>
      <numFmt numFmtId="19" formatCode="dd/mm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ill>
        <patternFill patternType="solid">
          <fgColor indexed="64"/>
          <bgColor theme="0" tint="-0.14999847407452621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PT/Praktikum_Function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rina\Desktop\Excel\VL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Введение"/>
      <sheetName val="АбсолОтнос"/>
      <sheetName val="Таблица"/>
      <sheetName val="Protsent"/>
      <sheetName val="Protsent (2)"/>
      <sheetName val="Huperlink"/>
      <sheetName val="ROUND"/>
      <sheetName val="TRIM"/>
      <sheetName val="SUBSTITUTE"/>
      <sheetName val="Left"/>
      <sheetName val="DATA"/>
      <sheetName val="SUM_MAX_AVER"/>
      <sheetName val="SUMIF"/>
      <sheetName val="SUMIF2"/>
      <sheetName val="SUMIF3"/>
      <sheetName val="SUMIFS"/>
      <sheetName val="SUMIFS2"/>
      <sheetName val="SUMIFS3"/>
      <sheetName val="COUNTIF_IFS"/>
      <sheetName val="COUNTIF2"/>
      <sheetName val="COUNTIF_kordamine"/>
      <sheetName val="Arvestus"/>
      <sheetName val="DSUM"/>
      <sheetName val="СУММПРОИЗВ (SUMPRODUCT) "/>
      <sheetName val="Массив"/>
      <sheetName val="IF"/>
      <sheetName val="Повторение"/>
      <sheetName val="IF2"/>
      <sheetName val="Функции поиска"/>
      <sheetName val="Kaup_VLOOKUP"/>
      <sheetName val="Valuuta_VLOOKUP"/>
      <sheetName val="Töötasu_VLOOKUP"/>
      <sheetName val="Müük_VLOOKUP"/>
      <sheetName val="Personal_VLOOKUP"/>
      <sheetName val="Preemia_VLOOKUP"/>
      <sheetName val="Tehtud too_VLOOKUP"/>
      <sheetName val="MATCH_Projekt"/>
      <sheetName val="INDEX"/>
      <sheetName val="Riik_Linnad_INDEX_MATCH"/>
      <sheetName val="Praktikum_Func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2">
          <cell r="A2" t="str">
            <v>Solana</v>
          </cell>
          <cell r="B2" t="str">
            <v>Olav</v>
          </cell>
          <cell r="C2" t="str">
            <v>Eesti</v>
          </cell>
          <cell r="D2">
            <v>7957</v>
          </cell>
        </row>
        <row r="3">
          <cell r="A3" t="str">
            <v>Solana</v>
          </cell>
          <cell r="B3" t="str">
            <v>Olav</v>
          </cell>
          <cell r="C3" t="str">
            <v>Eesti</v>
          </cell>
          <cell r="D3">
            <v>5914</v>
          </cell>
        </row>
        <row r="4">
          <cell r="A4" t="str">
            <v>Dream</v>
          </cell>
          <cell r="B4" t="str">
            <v>Riho</v>
          </cell>
          <cell r="C4" t="str">
            <v>EC</v>
          </cell>
          <cell r="D4">
            <v>4813</v>
          </cell>
        </row>
        <row r="5">
          <cell r="A5" t="str">
            <v>Dream</v>
          </cell>
          <cell r="B5" t="str">
            <v>Riho</v>
          </cell>
          <cell r="C5" t="str">
            <v>EC</v>
          </cell>
          <cell r="D5">
            <v>4867</v>
          </cell>
        </row>
        <row r="6">
          <cell r="A6" t="str">
            <v>Valio</v>
          </cell>
          <cell r="B6" t="str">
            <v>Riho</v>
          </cell>
          <cell r="C6" t="str">
            <v>Eesti</v>
          </cell>
          <cell r="D6">
            <v>5263</v>
          </cell>
        </row>
        <row r="7">
          <cell r="A7" t="str">
            <v>Solana</v>
          </cell>
          <cell r="B7" t="str">
            <v>Olav</v>
          </cell>
          <cell r="C7" t="str">
            <v>Eesti</v>
          </cell>
          <cell r="D7">
            <v>8959</v>
          </cell>
        </row>
        <row r="8">
          <cell r="A8" t="str">
            <v>Karuna</v>
          </cell>
          <cell r="B8" t="str">
            <v>Kalev</v>
          </cell>
          <cell r="C8" t="str">
            <v>USA</v>
          </cell>
          <cell r="D8">
            <v>5539</v>
          </cell>
        </row>
        <row r="9">
          <cell r="A9" t="str">
            <v>Solana</v>
          </cell>
          <cell r="B9" t="str">
            <v>Olav</v>
          </cell>
          <cell r="C9" t="str">
            <v>Eesti</v>
          </cell>
          <cell r="D9">
            <v>9863</v>
          </cell>
        </row>
        <row r="10">
          <cell r="A10" t="str">
            <v>Karuna</v>
          </cell>
          <cell r="B10" t="str">
            <v>Kalev</v>
          </cell>
          <cell r="C10" t="str">
            <v>USA</v>
          </cell>
          <cell r="D10">
            <v>5510</v>
          </cell>
        </row>
        <row r="11">
          <cell r="A11" t="str">
            <v>Valio</v>
          </cell>
          <cell r="B11" t="str">
            <v>Raivo</v>
          </cell>
          <cell r="C11" t="str">
            <v>EC</v>
          </cell>
          <cell r="D11">
            <v>6272</v>
          </cell>
        </row>
        <row r="12">
          <cell r="A12" t="str">
            <v>Dream</v>
          </cell>
          <cell r="B12" t="str">
            <v>Raivo</v>
          </cell>
          <cell r="C12" t="str">
            <v>EC</v>
          </cell>
          <cell r="D12">
            <v>7189</v>
          </cell>
        </row>
        <row r="13">
          <cell r="A13" t="str">
            <v>Valio</v>
          </cell>
          <cell r="B13" t="str">
            <v>Raivo</v>
          </cell>
          <cell r="C13" t="str">
            <v>EC</v>
          </cell>
          <cell r="D13">
            <v>4895</v>
          </cell>
        </row>
        <row r="14">
          <cell r="A14" t="str">
            <v>Dream</v>
          </cell>
          <cell r="B14" t="str">
            <v>Riho</v>
          </cell>
          <cell r="C14" t="str">
            <v>EC</v>
          </cell>
          <cell r="D14">
            <v>8221</v>
          </cell>
        </row>
        <row r="15">
          <cell r="A15" t="str">
            <v>Solana</v>
          </cell>
          <cell r="B15" t="str">
            <v>Olav</v>
          </cell>
          <cell r="C15" t="str">
            <v>Eesti</v>
          </cell>
          <cell r="D15">
            <v>8471</v>
          </cell>
        </row>
        <row r="16">
          <cell r="A16" t="str">
            <v>Solana</v>
          </cell>
          <cell r="B16" t="str">
            <v>Olav</v>
          </cell>
          <cell r="C16" t="str">
            <v>Eesti</v>
          </cell>
          <cell r="D16">
            <v>6350</v>
          </cell>
        </row>
        <row r="17">
          <cell r="A17" t="str">
            <v>Karuna</v>
          </cell>
          <cell r="B17" t="str">
            <v>Marek</v>
          </cell>
          <cell r="C17" t="str">
            <v>USA</v>
          </cell>
          <cell r="D17">
            <v>5888</v>
          </cell>
        </row>
        <row r="18">
          <cell r="A18" t="str">
            <v>Dream</v>
          </cell>
          <cell r="B18" t="str">
            <v>Riho</v>
          </cell>
          <cell r="C18" t="str">
            <v>EC</v>
          </cell>
          <cell r="D18">
            <v>4558</v>
          </cell>
        </row>
        <row r="19">
          <cell r="A19" t="str">
            <v>Solana</v>
          </cell>
          <cell r="B19" t="str">
            <v>Olav</v>
          </cell>
          <cell r="C19" t="str">
            <v>Eesti</v>
          </cell>
          <cell r="D19">
            <v>9253</v>
          </cell>
        </row>
        <row r="20">
          <cell r="A20" t="str">
            <v>Solana</v>
          </cell>
          <cell r="B20" t="str">
            <v>Marek</v>
          </cell>
          <cell r="C20" t="str">
            <v>Eesti</v>
          </cell>
          <cell r="D20">
            <v>8367</v>
          </cell>
        </row>
        <row r="21">
          <cell r="A21" t="str">
            <v>Valio</v>
          </cell>
          <cell r="B21" t="str">
            <v>Riho</v>
          </cell>
          <cell r="C21" t="str">
            <v>EC</v>
          </cell>
          <cell r="D21">
            <v>9498</v>
          </cell>
        </row>
        <row r="22">
          <cell r="A22" t="str">
            <v>Valio</v>
          </cell>
          <cell r="B22" t="str">
            <v>Riho</v>
          </cell>
          <cell r="C22" t="str">
            <v>EC</v>
          </cell>
          <cell r="D22">
            <v>8499</v>
          </cell>
        </row>
        <row r="23">
          <cell r="A23" t="str">
            <v>Valio</v>
          </cell>
          <cell r="B23" t="str">
            <v>Riho</v>
          </cell>
          <cell r="C23" t="str">
            <v>EC</v>
          </cell>
          <cell r="D23">
            <v>3880</v>
          </cell>
        </row>
        <row r="24">
          <cell r="A24" t="str">
            <v>Solana</v>
          </cell>
          <cell r="B24" t="str">
            <v>Olav</v>
          </cell>
          <cell r="C24" t="str">
            <v>Eesti</v>
          </cell>
          <cell r="D24">
            <v>6888</v>
          </cell>
        </row>
        <row r="25">
          <cell r="A25" t="str">
            <v>Karuna</v>
          </cell>
          <cell r="B25" t="str">
            <v>Marek</v>
          </cell>
          <cell r="C25" t="str">
            <v>USA</v>
          </cell>
          <cell r="D25">
            <v>5465</v>
          </cell>
        </row>
        <row r="26">
          <cell r="A26" t="str">
            <v>Dream</v>
          </cell>
          <cell r="B26" t="str">
            <v>Riho</v>
          </cell>
          <cell r="C26" t="str">
            <v>EC</v>
          </cell>
          <cell r="D26">
            <v>5749</v>
          </cell>
        </row>
      </sheetData>
      <sheetData sheetId="16"/>
      <sheetData sheetId="17"/>
      <sheetData sheetId="18">
        <row r="4">
          <cell r="B4" t="str">
            <v>Яблоки</v>
          </cell>
        </row>
        <row r="5">
          <cell r="B5" t="str">
            <v>Апельсины</v>
          </cell>
        </row>
        <row r="6">
          <cell r="B6" t="str">
            <v>Бананы</v>
          </cell>
        </row>
        <row r="7">
          <cell r="B7" t="str">
            <v>Лимоны</v>
          </cell>
        </row>
        <row r="8">
          <cell r="B8" t="str">
            <v>Яблоки</v>
          </cell>
        </row>
        <row r="9">
          <cell r="B9" t="str">
            <v>Апельсины</v>
          </cell>
        </row>
        <row r="10">
          <cell r="B10" t="str">
            <v>Бананы</v>
          </cell>
        </row>
        <row r="11">
          <cell r="B11" t="str">
            <v>Лимоны</v>
          </cell>
        </row>
        <row r="12">
          <cell r="B12" t="str">
            <v>Яблоки</v>
          </cell>
        </row>
        <row r="13">
          <cell r="B13" t="str">
            <v>Апельсины</v>
          </cell>
        </row>
        <row r="14">
          <cell r="B14" t="str">
            <v>Бананы</v>
          </cell>
        </row>
        <row r="15">
          <cell r="B15" t="str">
            <v>Лимоны</v>
          </cell>
        </row>
      </sheetData>
      <sheetData sheetId="19">
        <row r="3">
          <cell r="B3">
            <v>35</v>
          </cell>
          <cell r="D3">
            <v>245</v>
          </cell>
          <cell r="E3" t="str">
            <v>Kask</v>
          </cell>
        </row>
        <row r="4">
          <cell r="B4">
            <v>45</v>
          </cell>
          <cell r="D4">
            <v>292.5</v>
          </cell>
          <cell r="E4" t="str">
            <v>Kask</v>
          </cell>
        </row>
        <row r="5">
          <cell r="B5">
            <v>60</v>
          </cell>
          <cell r="D5">
            <v>300</v>
          </cell>
          <cell r="E5" t="str">
            <v>Saar</v>
          </cell>
        </row>
        <row r="6">
          <cell r="B6">
            <v>300</v>
          </cell>
          <cell r="D6">
            <v>1500</v>
          </cell>
          <cell r="E6" t="str">
            <v>Paju</v>
          </cell>
        </row>
        <row r="7">
          <cell r="B7">
            <v>140</v>
          </cell>
          <cell r="D7">
            <v>980</v>
          </cell>
          <cell r="E7" t="str">
            <v>Tamm</v>
          </cell>
        </row>
        <row r="8">
          <cell r="B8">
            <v>75</v>
          </cell>
          <cell r="D8">
            <v>562.5</v>
          </cell>
          <cell r="E8" t="str">
            <v>Kask</v>
          </cell>
        </row>
        <row r="9">
          <cell r="B9">
            <v>120</v>
          </cell>
          <cell r="D9">
            <v>1020</v>
          </cell>
          <cell r="E9" t="str">
            <v>Saar</v>
          </cell>
        </row>
        <row r="10">
          <cell r="B10">
            <v>45</v>
          </cell>
          <cell r="D10">
            <v>225</v>
          </cell>
          <cell r="E10" t="str">
            <v>Paju</v>
          </cell>
        </row>
        <row r="11">
          <cell r="B11">
            <v>400</v>
          </cell>
          <cell r="D11">
            <v>2400</v>
          </cell>
          <cell r="E11" t="str">
            <v>Saar</v>
          </cell>
        </row>
        <row r="12">
          <cell r="B12">
            <v>350</v>
          </cell>
          <cell r="D12">
            <v>1925</v>
          </cell>
          <cell r="E12" t="str">
            <v>Saar</v>
          </cell>
        </row>
        <row r="13">
          <cell r="B13">
            <v>30</v>
          </cell>
          <cell r="D13">
            <v>165</v>
          </cell>
          <cell r="E13" t="str">
            <v>Tamm</v>
          </cell>
        </row>
      </sheetData>
      <sheetData sheetId="20">
        <row r="2">
          <cell r="A2" t="str">
            <v>Solana</v>
          </cell>
          <cell r="B2" t="str">
            <v>Olav</v>
          </cell>
          <cell r="C2" t="str">
            <v>Eesti</v>
          </cell>
          <cell r="D2">
            <v>7957</v>
          </cell>
          <cell r="E2">
            <v>44228</v>
          </cell>
        </row>
        <row r="3">
          <cell r="A3" t="str">
            <v>Solana</v>
          </cell>
          <cell r="B3" t="str">
            <v>Olav</v>
          </cell>
          <cell r="C3" t="str">
            <v>Eesti</v>
          </cell>
          <cell r="D3">
            <v>5914</v>
          </cell>
          <cell r="E3">
            <v>44220</v>
          </cell>
        </row>
        <row r="4">
          <cell r="A4" t="str">
            <v>Dream</v>
          </cell>
          <cell r="B4" t="str">
            <v>Riho</v>
          </cell>
          <cell r="C4" t="str">
            <v>EC</v>
          </cell>
          <cell r="D4">
            <v>4813</v>
          </cell>
          <cell r="E4">
            <v>44231</v>
          </cell>
        </row>
        <row r="5">
          <cell r="A5" t="str">
            <v>Dream</v>
          </cell>
          <cell r="B5" t="str">
            <v>Riho</v>
          </cell>
          <cell r="C5" t="str">
            <v>EC</v>
          </cell>
          <cell r="D5">
            <v>4867</v>
          </cell>
          <cell r="E5">
            <v>44280</v>
          </cell>
        </row>
        <row r="6">
          <cell r="A6" t="str">
            <v>Valio</v>
          </cell>
          <cell r="B6" t="str">
            <v>Riho</v>
          </cell>
          <cell r="C6" t="str">
            <v>EC</v>
          </cell>
          <cell r="D6">
            <v>5263</v>
          </cell>
          <cell r="E6">
            <v>44220</v>
          </cell>
        </row>
        <row r="7">
          <cell r="A7" t="str">
            <v>Solana</v>
          </cell>
          <cell r="B7" t="str">
            <v>Olav</v>
          </cell>
          <cell r="C7" t="str">
            <v>Eesti</v>
          </cell>
          <cell r="D7">
            <v>8959</v>
          </cell>
          <cell r="E7">
            <v>44226</v>
          </cell>
        </row>
        <row r="8">
          <cell r="A8" t="str">
            <v>Karuna</v>
          </cell>
          <cell r="B8" t="str">
            <v>Kalev</v>
          </cell>
          <cell r="C8" t="str">
            <v>USA</v>
          </cell>
          <cell r="D8">
            <v>5539</v>
          </cell>
          <cell r="E8">
            <v>44203</v>
          </cell>
        </row>
        <row r="9">
          <cell r="A9" t="str">
            <v>Solana</v>
          </cell>
          <cell r="B9" t="str">
            <v>Olav</v>
          </cell>
          <cell r="C9" t="str">
            <v>Eesti</v>
          </cell>
          <cell r="D9">
            <v>9863</v>
          </cell>
          <cell r="E9">
            <v>44230</v>
          </cell>
        </row>
        <row r="10">
          <cell r="A10" t="str">
            <v>Karuna</v>
          </cell>
          <cell r="B10" t="str">
            <v>Kalev</v>
          </cell>
          <cell r="C10" t="str">
            <v>USA</v>
          </cell>
          <cell r="D10">
            <v>5510</v>
          </cell>
          <cell r="E10">
            <v>44249</v>
          </cell>
        </row>
        <row r="11">
          <cell r="A11" t="str">
            <v>Valio</v>
          </cell>
          <cell r="B11" t="str">
            <v>Raivo</v>
          </cell>
          <cell r="C11" t="str">
            <v>EC</v>
          </cell>
          <cell r="D11">
            <v>6272</v>
          </cell>
          <cell r="E11">
            <v>44247</v>
          </cell>
        </row>
        <row r="12">
          <cell r="A12" t="str">
            <v>Dream</v>
          </cell>
          <cell r="B12" t="str">
            <v>Raivo</v>
          </cell>
          <cell r="C12" t="str">
            <v>EC</v>
          </cell>
          <cell r="D12">
            <v>7189</v>
          </cell>
          <cell r="E12">
            <v>44284</v>
          </cell>
        </row>
        <row r="13">
          <cell r="A13" t="str">
            <v>Valio</v>
          </cell>
          <cell r="B13" t="str">
            <v>Marek</v>
          </cell>
          <cell r="C13" t="str">
            <v>EC</v>
          </cell>
          <cell r="D13">
            <v>4895</v>
          </cell>
          <cell r="E13">
            <v>44213</v>
          </cell>
        </row>
        <row r="14">
          <cell r="A14" t="str">
            <v>Dream</v>
          </cell>
          <cell r="B14" t="str">
            <v>Riho</v>
          </cell>
          <cell r="C14" t="str">
            <v>EC</v>
          </cell>
          <cell r="D14">
            <v>8221</v>
          </cell>
          <cell r="E14">
            <v>44278</v>
          </cell>
        </row>
        <row r="15">
          <cell r="A15" t="str">
            <v>Solana</v>
          </cell>
          <cell r="B15" t="str">
            <v>Olav</v>
          </cell>
          <cell r="C15" t="str">
            <v>Eesti</v>
          </cell>
          <cell r="D15">
            <v>8471</v>
          </cell>
          <cell r="E15">
            <v>44250</v>
          </cell>
        </row>
        <row r="16">
          <cell r="A16" t="str">
            <v>Solana</v>
          </cell>
          <cell r="B16" t="str">
            <v>Olav</v>
          </cell>
          <cell r="C16" t="str">
            <v>Eesti</v>
          </cell>
          <cell r="D16">
            <v>6350</v>
          </cell>
          <cell r="E16">
            <v>44215</v>
          </cell>
        </row>
        <row r="17">
          <cell r="A17" t="str">
            <v>Karuna</v>
          </cell>
          <cell r="B17" t="str">
            <v>Marek</v>
          </cell>
          <cell r="C17" t="str">
            <v>USA</v>
          </cell>
          <cell r="D17">
            <v>5888</v>
          </cell>
          <cell r="E17">
            <v>44266</v>
          </cell>
        </row>
        <row r="18">
          <cell r="A18" t="str">
            <v>Dream</v>
          </cell>
          <cell r="B18" t="str">
            <v>Riho</v>
          </cell>
          <cell r="C18" t="str">
            <v>EC</v>
          </cell>
          <cell r="D18">
            <v>4558</v>
          </cell>
          <cell r="E18">
            <v>44247</v>
          </cell>
        </row>
        <row r="19">
          <cell r="A19" t="str">
            <v>Solana</v>
          </cell>
          <cell r="B19" t="str">
            <v>Olav</v>
          </cell>
          <cell r="C19" t="str">
            <v>Eesti</v>
          </cell>
          <cell r="D19">
            <v>9253</v>
          </cell>
          <cell r="E19">
            <v>44255</v>
          </cell>
        </row>
        <row r="20">
          <cell r="A20" t="str">
            <v>Solana</v>
          </cell>
          <cell r="B20" t="str">
            <v>Иванов</v>
          </cell>
          <cell r="C20" t="str">
            <v>Eesti</v>
          </cell>
          <cell r="D20">
            <v>8367</v>
          </cell>
          <cell r="E20">
            <v>44211</v>
          </cell>
        </row>
        <row r="21">
          <cell r="A21" t="str">
            <v>Valio</v>
          </cell>
          <cell r="B21" t="str">
            <v>Riho</v>
          </cell>
          <cell r="C21" t="str">
            <v>EC</v>
          </cell>
          <cell r="D21">
            <v>9498</v>
          </cell>
          <cell r="E21">
            <v>44265</v>
          </cell>
        </row>
        <row r="22">
          <cell r="A22" t="str">
            <v>Valio</v>
          </cell>
          <cell r="B22" t="str">
            <v>Riho</v>
          </cell>
          <cell r="C22" t="str">
            <v>EC</v>
          </cell>
          <cell r="D22">
            <v>8499</v>
          </cell>
          <cell r="E22">
            <v>44214</v>
          </cell>
        </row>
        <row r="23">
          <cell r="A23" t="str">
            <v>Valio</v>
          </cell>
          <cell r="B23" t="str">
            <v>Riho</v>
          </cell>
          <cell r="C23" t="str">
            <v>EC</v>
          </cell>
          <cell r="D23">
            <v>3880</v>
          </cell>
          <cell r="E23">
            <v>44275</v>
          </cell>
        </row>
        <row r="24">
          <cell r="A24" t="str">
            <v>Solana</v>
          </cell>
          <cell r="B24" t="str">
            <v>Olav</v>
          </cell>
          <cell r="C24" t="str">
            <v>Eesti</v>
          </cell>
          <cell r="D24">
            <v>6888</v>
          </cell>
          <cell r="E24">
            <v>44242</v>
          </cell>
        </row>
        <row r="25">
          <cell r="A25" t="str">
            <v>Karuna</v>
          </cell>
          <cell r="B25" t="str">
            <v>Marek</v>
          </cell>
          <cell r="C25" t="str">
            <v>USA</v>
          </cell>
          <cell r="D25">
            <v>5465</v>
          </cell>
          <cell r="E25">
            <v>44220</v>
          </cell>
        </row>
        <row r="26">
          <cell r="A26" t="str">
            <v>Dream</v>
          </cell>
          <cell r="B26" t="str">
            <v>Riho</v>
          </cell>
          <cell r="C26" t="str">
            <v>EC</v>
          </cell>
          <cell r="D26">
            <v>5749</v>
          </cell>
          <cell r="E26">
            <v>44265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L2" t="str">
            <v>Teenus</v>
          </cell>
          <cell r="M2" t="str">
            <v xml:space="preserve">Tunni hind </v>
          </cell>
        </row>
        <row r="3">
          <cell r="L3" t="str">
            <v>Kere hooldus</v>
          </cell>
          <cell r="M3">
            <v>18.5</v>
          </cell>
        </row>
        <row r="4">
          <cell r="L4" t="str">
            <v>Klaaside toonimine</v>
          </cell>
          <cell r="M4">
            <v>15.7</v>
          </cell>
        </row>
        <row r="5">
          <cell r="L5" t="str">
            <v>Korrosioonitõrje</v>
          </cell>
          <cell r="M5">
            <v>23.1</v>
          </cell>
        </row>
        <row r="6">
          <cell r="L6" t="str">
            <v>Reklaami kujundus</v>
          </cell>
          <cell r="M6">
            <v>21.5</v>
          </cell>
        </row>
        <row r="7">
          <cell r="L7" t="str">
            <v>Reklaami paigaldus</v>
          </cell>
          <cell r="M7">
            <v>22</v>
          </cell>
        </row>
        <row r="8">
          <cell r="L8" t="str">
            <v>Värvimine</v>
          </cell>
          <cell r="M8">
            <v>20</v>
          </cell>
        </row>
        <row r="9">
          <cell r="L9" t="str">
            <v>Värviparandused</v>
          </cell>
          <cell r="M9">
            <v>12.3</v>
          </cell>
        </row>
      </sheetData>
      <sheetData sheetId="36"/>
      <sheetData sheetId="37"/>
      <sheetData sheetId="38">
        <row r="71">
          <cell r="B71" t="str">
            <v>Tallinn</v>
          </cell>
          <cell r="C71" t="str">
            <v>Tartu</v>
          </cell>
          <cell r="D71" t="str">
            <v>Narva</v>
          </cell>
          <cell r="E71" t="str">
            <v>Pärnu</v>
          </cell>
          <cell r="F71" t="str">
            <v>Võru</v>
          </cell>
        </row>
        <row r="72">
          <cell r="A72">
            <v>10200</v>
          </cell>
          <cell r="B72">
            <v>10000</v>
          </cell>
          <cell r="C72">
            <v>6000</v>
          </cell>
          <cell r="D72">
            <v>4000</v>
          </cell>
          <cell r="E72">
            <v>3000</v>
          </cell>
          <cell r="F72">
            <v>2000</v>
          </cell>
        </row>
        <row r="73">
          <cell r="A73">
            <v>10300</v>
          </cell>
          <cell r="B73">
            <v>15000</v>
          </cell>
          <cell r="C73">
            <v>10000</v>
          </cell>
          <cell r="D73">
            <v>7000</v>
          </cell>
          <cell r="E73">
            <v>9000</v>
          </cell>
          <cell r="F73">
            <v>3000</v>
          </cell>
        </row>
        <row r="74">
          <cell r="A74">
            <v>10400</v>
          </cell>
          <cell r="B74">
            <v>9000</v>
          </cell>
          <cell r="C74">
            <v>4500</v>
          </cell>
          <cell r="D74">
            <v>6000</v>
          </cell>
          <cell r="E74">
            <v>5000</v>
          </cell>
          <cell r="F74">
            <v>1000</v>
          </cell>
        </row>
        <row r="75">
          <cell r="A75">
            <v>10500</v>
          </cell>
          <cell r="B75">
            <v>8000</v>
          </cell>
          <cell r="C75">
            <v>6000</v>
          </cell>
          <cell r="D75">
            <v>4000</v>
          </cell>
          <cell r="E75">
            <v>3000</v>
          </cell>
          <cell r="F75">
            <v>1000</v>
          </cell>
        </row>
        <row r="76">
          <cell r="A76">
            <v>10600</v>
          </cell>
          <cell r="B76">
            <v>20000</v>
          </cell>
          <cell r="C76">
            <v>10000</v>
          </cell>
          <cell r="D76">
            <v>8000</v>
          </cell>
          <cell r="E76">
            <v>8000</v>
          </cell>
          <cell r="F76">
            <v>3000</v>
          </cell>
        </row>
        <row r="77">
          <cell r="A77">
            <v>10700</v>
          </cell>
          <cell r="B77">
            <v>1000</v>
          </cell>
          <cell r="C77">
            <v>1000</v>
          </cell>
          <cell r="D77">
            <v>900</v>
          </cell>
          <cell r="E77">
            <v>800</v>
          </cell>
          <cell r="F77">
            <v>400</v>
          </cell>
        </row>
        <row r="78">
          <cell r="A78">
            <v>10800</v>
          </cell>
          <cell r="B78">
            <v>5000</v>
          </cell>
          <cell r="C78">
            <v>4500</v>
          </cell>
          <cell r="D78">
            <v>3000</v>
          </cell>
          <cell r="E78">
            <v>3500</v>
          </cell>
          <cell r="F78">
            <v>1000</v>
          </cell>
        </row>
        <row r="79">
          <cell r="A79">
            <v>10900</v>
          </cell>
          <cell r="B79">
            <v>6000</v>
          </cell>
          <cell r="C79">
            <v>5000</v>
          </cell>
          <cell r="D79">
            <v>3000</v>
          </cell>
          <cell r="E79">
            <v>5000</v>
          </cell>
          <cell r="F79">
            <v>2000</v>
          </cell>
        </row>
        <row r="80">
          <cell r="A80">
            <v>11000</v>
          </cell>
          <cell r="B80">
            <v>10000</v>
          </cell>
          <cell r="C80">
            <v>8000</v>
          </cell>
          <cell r="D80">
            <v>5000</v>
          </cell>
          <cell r="E80">
            <v>6000</v>
          </cell>
          <cell r="F80">
            <v>3000</v>
          </cell>
        </row>
        <row r="81">
          <cell r="A81">
            <v>11100</v>
          </cell>
          <cell r="B81">
            <v>12000</v>
          </cell>
          <cell r="C81">
            <v>10000</v>
          </cell>
          <cell r="D81">
            <v>7000</v>
          </cell>
          <cell r="E81">
            <v>6000</v>
          </cell>
          <cell r="F81">
            <v>4000</v>
          </cell>
        </row>
      </sheetData>
      <sheetData sheetId="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enuste hinnad"/>
      <sheetName val="tehtud tööd"/>
    </sheetNames>
    <sheetDataSet>
      <sheetData sheetId="0">
        <row r="1">
          <cell r="A1" t="str">
            <v>Teenus</v>
          </cell>
          <cell r="B1" t="str">
            <v xml:space="preserve">Tunni hind </v>
          </cell>
        </row>
        <row r="2">
          <cell r="A2" t="str">
            <v>Kere hooldus</v>
          </cell>
          <cell r="B2">
            <v>18.5</v>
          </cell>
        </row>
        <row r="3">
          <cell r="A3" t="str">
            <v>Klaaside toonimine</v>
          </cell>
          <cell r="B3">
            <v>15.7</v>
          </cell>
        </row>
        <row r="4">
          <cell r="A4" t="str">
            <v>Korrosioonitõrje</v>
          </cell>
          <cell r="B4">
            <v>23.1</v>
          </cell>
        </row>
        <row r="5">
          <cell r="A5" t="str">
            <v>Reklaami kujundus</v>
          </cell>
          <cell r="B5">
            <v>21.5</v>
          </cell>
        </row>
        <row r="6">
          <cell r="A6" t="str">
            <v>Reklaami paigaldus</v>
          </cell>
          <cell r="B6">
            <v>22</v>
          </cell>
        </row>
        <row r="7">
          <cell r="A7" t="str">
            <v>Värvimine</v>
          </cell>
          <cell r="B7">
            <v>20</v>
          </cell>
        </row>
        <row r="8">
          <cell r="A8" t="str">
            <v>Värviparandused</v>
          </cell>
          <cell r="B8">
            <v>12.3</v>
          </cell>
        </row>
      </sheetData>
      <sheetData sheetId="1" refreshError="1"/>
    </sheetDataSet>
  </externalBook>
</externalLink>
</file>

<file path=xl/tables/table1.xml><?xml version="1.0" encoding="utf-8"?>
<table xmlns="http://schemas.openxmlformats.org/spreadsheetml/2006/main" id="4" name="prodazhi" displayName="prodazhi" ref="A1:D26" totalsRowShown="0" headerRowDxfId="18" headerRowBorderDxfId="17" tableBorderDxfId="16" totalsRowBorderDxfId="15">
  <autoFilter ref="A1:D26"/>
  <tableColumns count="4">
    <tableColumn id="1" name="Покупатель" dataDxfId="14"/>
    <tableColumn id="2" name="Менеджер_x000a_продаж" dataDxfId="13"/>
    <tableColumn id="3" name="Страна" dataDxfId="12"/>
    <tableColumn id="4" name="Стоимость заказа" dataDxfId="1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5" name="Table5" displayName="Table5" ref="B2:D212" totalsRowShown="0" headerRowDxfId="10" headerRowBorderDxfId="9">
  <autoFilter ref="B2:D212"/>
  <tableColumns count="3">
    <tableColumn id="1" name="Страна"/>
    <tableColumn id="2" name="Год"/>
    <tableColumn id="3" name="ВВП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6" name="Table6" displayName="Table6" ref="A1:E26" totalsRowShown="0" headerRowDxfId="8" headerRowBorderDxfId="7" tableBorderDxfId="6" totalsRowBorderDxfId="5">
  <autoFilter ref="A1:E26"/>
  <tableColumns count="5">
    <tableColumn id="1" name="Покупатель" dataDxfId="4"/>
    <tableColumn id="2" name="Менеджер_x000a_продаж" dataDxfId="3"/>
    <tableColumn id="3" name="Страна" dataDxfId="2"/>
    <tableColumn id="4" name="Стоимость заказа" dataDxfId="1"/>
    <tableColumn id="5" name="Дата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zoomScaleNormal="100" workbookViewId="0">
      <selection activeCell="D35" sqref="D35"/>
    </sheetView>
  </sheetViews>
  <sheetFormatPr defaultRowHeight="15" x14ac:dyDescent="0.25"/>
  <cols>
    <col min="3" max="3" width="9.5703125" bestFit="1" customWidth="1"/>
    <col min="4" max="4" width="11.140625" bestFit="1" customWidth="1"/>
    <col min="5" max="5" width="12" bestFit="1" customWidth="1"/>
    <col min="7" max="7" width="14" bestFit="1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8" x14ac:dyDescent="0.25">
      <c r="A2" t="s">
        <v>4</v>
      </c>
      <c r="B2">
        <v>40</v>
      </c>
      <c r="C2" s="2">
        <v>52</v>
      </c>
      <c r="D2" s="2"/>
    </row>
    <row r="3" spans="1:8" x14ac:dyDescent="0.25">
      <c r="A3" t="s">
        <v>5</v>
      </c>
      <c r="B3">
        <v>50</v>
      </c>
      <c r="C3" s="2">
        <v>103</v>
      </c>
      <c r="D3" s="2"/>
    </row>
    <row r="4" spans="1:8" x14ac:dyDescent="0.25">
      <c r="A4" t="s">
        <v>6</v>
      </c>
      <c r="B4">
        <v>80</v>
      </c>
      <c r="C4" s="2">
        <v>14</v>
      </c>
      <c r="D4" s="2"/>
    </row>
    <row r="6" spans="1:8" x14ac:dyDescent="0.25">
      <c r="A6" s="1" t="s">
        <v>0</v>
      </c>
      <c r="B6" s="1" t="s">
        <v>1</v>
      </c>
      <c r="C6" s="1" t="s">
        <v>2</v>
      </c>
      <c r="D6" s="1" t="s">
        <v>7</v>
      </c>
      <c r="E6" s="1" t="s">
        <v>180</v>
      </c>
      <c r="G6" s="3" t="s">
        <v>8</v>
      </c>
      <c r="H6" s="4"/>
    </row>
    <row r="7" spans="1:8" x14ac:dyDescent="0.25">
      <c r="A7" t="s">
        <v>4</v>
      </c>
      <c r="B7">
        <v>40</v>
      </c>
      <c r="C7" s="2">
        <v>52</v>
      </c>
      <c r="D7" s="2"/>
      <c r="E7" s="2"/>
    </row>
    <row r="8" spans="1:8" x14ac:dyDescent="0.25">
      <c r="A8" t="s">
        <v>5</v>
      </c>
      <c r="B8">
        <v>50</v>
      </c>
      <c r="C8" s="2">
        <v>103</v>
      </c>
      <c r="D8" s="2"/>
      <c r="E8" s="2"/>
    </row>
    <row r="9" spans="1:8" x14ac:dyDescent="0.25">
      <c r="A9" t="s">
        <v>6</v>
      </c>
      <c r="B9">
        <v>30</v>
      </c>
      <c r="C9" s="2">
        <v>14</v>
      </c>
      <c r="D9" s="2"/>
      <c r="E9" s="2"/>
    </row>
    <row r="12" spans="1:8" x14ac:dyDescent="0.25">
      <c r="C12" s="202" t="s">
        <v>9</v>
      </c>
      <c r="D12" s="202"/>
      <c r="E12" s="202"/>
      <c r="F12" s="202"/>
    </row>
    <row r="13" spans="1:8" x14ac:dyDescent="0.25">
      <c r="B13" s="5"/>
      <c r="C13" s="179"/>
      <c r="D13" s="179"/>
      <c r="E13" s="179"/>
      <c r="F13" s="179"/>
    </row>
    <row r="14" spans="1:8" x14ac:dyDescent="0.25">
      <c r="A14" s="203" t="s">
        <v>10</v>
      </c>
      <c r="B14" s="179"/>
      <c r="C14" s="6"/>
      <c r="D14" s="6"/>
      <c r="E14" s="6"/>
      <c r="F14" s="6"/>
    </row>
    <row r="15" spans="1:8" x14ac:dyDescent="0.25">
      <c r="A15" s="203"/>
      <c r="B15" s="179"/>
      <c r="C15" s="6"/>
      <c r="D15" s="6"/>
      <c r="E15" s="6"/>
      <c r="F15" s="6"/>
    </row>
    <row r="16" spans="1:8" x14ac:dyDescent="0.25">
      <c r="A16" s="203"/>
      <c r="B16" s="179"/>
      <c r="C16" s="6"/>
      <c r="D16" s="6"/>
      <c r="E16" s="6"/>
      <c r="F16" s="6"/>
    </row>
    <row r="17" spans="1:7" x14ac:dyDescent="0.25">
      <c r="A17" s="203"/>
      <c r="B17" s="179"/>
      <c r="C17" s="6"/>
      <c r="D17" s="6"/>
      <c r="E17" s="6"/>
      <c r="F17" s="6"/>
    </row>
    <row r="18" spans="1:7" x14ac:dyDescent="0.25">
      <c r="A18" s="203"/>
      <c r="B18" s="179"/>
      <c r="C18" s="6"/>
      <c r="D18" s="6"/>
      <c r="E18" s="6"/>
      <c r="F18" s="6"/>
      <c r="G18" s="72"/>
    </row>
    <row r="19" spans="1:7" x14ac:dyDescent="0.25">
      <c r="C19" s="201" t="s">
        <v>11</v>
      </c>
      <c r="D19" s="201"/>
      <c r="E19" s="201"/>
      <c r="F19" s="201"/>
    </row>
  </sheetData>
  <mergeCells count="3">
    <mergeCell ref="C19:F19"/>
    <mergeCell ref="C12:F12"/>
    <mergeCell ref="A14:A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zoomScaleNormal="100" workbookViewId="0">
      <selection activeCell="E33" sqref="E33"/>
    </sheetView>
  </sheetViews>
  <sheetFormatPr defaultRowHeight="15" x14ac:dyDescent="0.25"/>
  <sheetData>
    <row r="1" spans="1:3" x14ac:dyDescent="0.25">
      <c r="A1" s="180" t="s">
        <v>12</v>
      </c>
      <c r="B1" s="181" t="s">
        <v>13</v>
      </c>
      <c r="C1" s="182" t="s">
        <v>14</v>
      </c>
    </row>
    <row r="2" spans="1:3" x14ac:dyDescent="0.25">
      <c r="A2" s="183" t="s">
        <v>15</v>
      </c>
      <c r="B2" s="184">
        <v>4000</v>
      </c>
      <c r="C2" s="185">
        <v>3255</v>
      </c>
    </row>
    <row r="3" spans="1:3" x14ac:dyDescent="0.25">
      <c r="A3" s="186" t="s">
        <v>16</v>
      </c>
      <c r="B3" s="187">
        <v>4000</v>
      </c>
      <c r="C3" s="188">
        <v>4102</v>
      </c>
    </row>
    <row r="4" spans="1:3" x14ac:dyDescent="0.25">
      <c r="A4" s="183" t="s">
        <v>17</v>
      </c>
      <c r="B4" s="184">
        <v>4000</v>
      </c>
      <c r="C4" s="185">
        <v>3982</v>
      </c>
    </row>
    <row r="5" spans="1:3" x14ac:dyDescent="0.25">
      <c r="A5" s="186" t="s">
        <v>18</v>
      </c>
      <c r="B5" s="187">
        <v>5000</v>
      </c>
      <c r="C5" s="188">
        <v>4598</v>
      </c>
    </row>
    <row r="6" spans="1:3" x14ac:dyDescent="0.25">
      <c r="A6" s="183" t="s">
        <v>19</v>
      </c>
      <c r="B6" s="184">
        <v>5000</v>
      </c>
      <c r="C6" s="185">
        <v>5873</v>
      </c>
    </row>
    <row r="7" spans="1:3" x14ac:dyDescent="0.25">
      <c r="A7" s="186" t="s">
        <v>20</v>
      </c>
      <c r="B7" s="187">
        <v>5000</v>
      </c>
      <c r="C7" s="188">
        <v>4783</v>
      </c>
    </row>
    <row r="8" spans="1:3" x14ac:dyDescent="0.25">
      <c r="A8" s="183" t="s">
        <v>21</v>
      </c>
      <c r="B8" s="184">
        <v>5000</v>
      </c>
      <c r="C8" s="185">
        <v>5109</v>
      </c>
    </row>
    <row r="9" spans="1:3" x14ac:dyDescent="0.25">
      <c r="A9" s="186" t="s">
        <v>22</v>
      </c>
      <c r="B9" s="187">
        <v>6000</v>
      </c>
      <c r="C9" s="188">
        <v>5982</v>
      </c>
    </row>
    <row r="10" spans="1:3" x14ac:dyDescent="0.25">
      <c r="A10" s="183" t="s">
        <v>23</v>
      </c>
      <c r="B10" s="184">
        <v>6000</v>
      </c>
      <c r="C10" s="185">
        <v>6201</v>
      </c>
    </row>
    <row r="11" spans="1:3" x14ac:dyDescent="0.25">
      <c r="A11" s="186" t="s">
        <v>24</v>
      </c>
      <c r="B11" s="187">
        <v>7000</v>
      </c>
      <c r="C11" s="188">
        <v>6833</v>
      </c>
    </row>
    <row r="12" spans="1:3" x14ac:dyDescent="0.25">
      <c r="A12" s="183" t="s">
        <v>25</v>
      </c>
      <c r="B12" s="184">
        <v>8000</v>
      </c>
      <c r="C12" s="185">
        <v>7983</v>
      </c>
    </row>
    <row r="13" spans="1:3" ht="15.75" thickBot="1" x14ac:dyDescent="0.3">
      <c r="A13" s="186" t="s">
        <v>26</v>
      </c>
      <c r="B13" s="187">
        <v>9000</v>
      </c>
      <c r="C13" s="188">
        <v>9821</v>
      </c>
    </row>
    <row r="14" spans="1:3" ht="15.75" thickTop="1" x14ac:dyDescent="0.25">
      <c r="A14" s="176"/>
      <c r="B14" s="177"/>
      <c r="C14" s="17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zoomScale="130" zoomScaleNormal="130" workbookViewId="0">
      <selection activeCell="D2" sqref="D2:I5"/>
    </sheetView>
  </sheetViews>
  <sheetFormatPr defaultRowHeight="15" x14ac:dyDescent="0.25"/>
  <cols>
    <col min="1" max="1" width="15.140625" customWidth="1"/>
    <col min="2" max="2" width="11.7109375" bestFit="1" customWidth="1"/>
    <col min="3" max="3" width="11.28515625" customWidth="1"/>
    <col min="4" max="4" width="14.140625" customWidth="1"/>
    <col min="5" max="5" width="14.42578125" customWidth="1"/>
    <col min="6" max="6" width="14.5703125" customWidth="1"/>
    <col min="10" max="10" width="23.140625" customWidth="1"/>
  </cols>
  <sheetData>
    <row r="1" spans="1:11" x14ac:dyDescent="0.25">
      <c r="A1" s="3" t="s">
        <v>82</v>
      </c>
      <c r="B1" s="3">
        <v>3.12485678</v>
      </c>
      <c r="C1" s="3">
        <v>2.9860000000000002</v>
      </c>
      <c r="D1" s="3">
        <v>1.508</v>
      </c>
      <c r="E1" s="3">
        <v>7.6E-3</v>
      </c>
      <c r="F1" s="3">
        <v>0.124</v>
      </c>
      <c r="G1" s="3">
        <v>0.97499999999999998</v>
      </c>
      <c r="H1" s="3">
        <v>1.3360000000000001</v>
      </c>
      <c r="I1" s="3">
        <v>2.8519999999999999</v>
      </c>
    </row>
    <row r="2" spans="1:11" x14ac:dyDescent="0.25">
      <c r="A2" s="3" t="s">
        <v>83</v>
      </c>
      <c r="B2">
        <v>3.12</v>
      </c>
      <c r="C2">
        <v>2.99</v>
      </c>
    </row>
    <row r="3" spans="1:11" x14ac:dyDescent="0.25">
      <c r="A3" s="3" t="s">
        <v>84</v>
      </c>
      <c r="B3">
        <v>3.12</v>
      </c>
      <c r="C3">
        <v>2.98</v>
      </c>
    </row>
    <row r="4" spans="1:11" x14ac:dyDescent="0.25">
      <c r="A4" s="3" t="s">
        <v>85</v>
      </c>
      <c r="B4">
        <v>3.13</v>
      </c>
      <c r="C4">
        <v>2.9899999999999998</v>
      </c>
    </row>
    <row r="8" spans="1:11" ht="15.75" thickBot="1" x14ac:dyDescent="0.3"/>
    <row r="9" spans="1:11" ht="31.5" x14ac:dyDescent="0.25">
      <c r="A9" s="37" t="s">
        <v>86</v>
      </c>
      <c r="B9" s="37" t="s">
        <v>87</v>
      </c>
      <c r="C9" s="37" t="s">
        <v>88</v>
      </c>
      <c r="D9" s="37" t="s">
        <v>89</v>
      </c>
      <c r="E9" s="38" t="s">
        <v>113</v>
      </c>
      <c r="F9" s="38" t="s">
        <v>114</v>
      </c>
      <c r="J9" s="43" t="s">
        <v>115</v>
      </c>
      <c r="K9" s="44" t="s">
        <v>116</v>
      </c>
    </row>
    <row r="10" spans="1:11" x14ac:dyDescent="0.25">
      <c r="A10" s="5" t="s">
        <v>90</v>
      </c>
      <c r="B10" s="5">
        <v>25.91</v>
      </c>
      <c r="C10" s="5">
        <f>B10/$B$31</f>
        <v>22.336206896551726</v>
      </c>
      <c r="D10" s="5"/>
      <c r="E10" s="5"/>
      <c r="F10" s="5"/>
      <c r="J10" s="18" t="s">
        <v>117</v>
      </c>
      <c r="K10" s="17">
        <f>ROUND(94.45,0)</f>
        <v>94</v>
      </c>
    </row>
    <row r="11" spans="1:11" x14ac:dyDescent="0.25">
      <c r="A11" s="5" t="s">
        <v>91</v>
      </c>
      <c r="B11" s="5">
        <v>20.9</v>
      </c>
      <c r="C11" s="5">
        <f t="shared" ref="C11:C30" si="0">B11/$B$31</f>
        <v>18.017241379310345</v>
      </c>
      <c r="D11" s="5"/>
      <c r="E11" s="5"/>
      <c r="F11" s="5"/>
      <c r="J11" s="18" t="s">
        <v>118</v>
      </c>
      <c r="K11" s="17">
        <f>ROUND(94.45,1)</f>
        <v>94.5</v>
      </c>
    </row>
    <row r="12" spans="1:11" x14ac:dyDescent="0.25">
      <c r="A12" s="5" t="s">
        <v>92</v>
      </c>
      <c r="B12" s="5">
        <v>8.09</v>
      </c>
      <c r="C12" s="5">
        <f t="shared" si="0"/>
        <v>6.9741379310344831</v>
      </c>
      <c r="D12" s="5"/>
      <c r="E12" s="5"/>
      <c r="F12" s="5"/>
      <c r="J12" s="18" t="s">
        <v>119</v>
      </c>
      <c r="K12" s="17">
        <f>ROUND(94.45,-1)</f>
        <v>90</v>
      </c>
    </row>
    <row r="13" spans="1:11" x14ac:dyDescent="0.25">
      <c r="A13" s="5" t="s">
        <v>93</v>
      </c>
      <c r="B13" s="5">
        <v>6.21</v>
      </c>
      <c r="C13" s="5">
        <f t="shared" si="0"/>
        <v>5.3534482758620694</v>
      </c>
      <c r="D13" s="5"/>
      <c r="E13" s="5"/>
      <c r="F13" s="5"/>
      <c r="J13" s="18" t="s">
        <v>120</v>
      </c>
      <c r="K13" s="17">
        <f>ROUND(94.45,-2)</f>
        <v>100</v>
      </c>
    </row>
    <row r="14" spans="1:11" x14ac:dyDescent="0.25">
      <c r="A14" s="5" t="s">
        <v>94</v>
      </c>
      <c r="B14" s="5">
        <v>7.61</v>
      </c>
      <c r="C14" s="5">
        <f t="shared" si="0"/>
        <v>6.5603448275862073</v>
      </c>
      <c r="D14" s="5"/>
      <c r="E14" s="5"/>
      <c r="F14" s="5"/>
      <c r="J14" s="18" t="s">
        <v>121</v>
      </c>
      <c r="K14" s="17">
        <f>ROUNDDOWN(94.45,0)</f>
        <v>94</v>
      </c>
    </row>
    <row r="15" spans="1:11" ht="15.75" thickBot="1" x14ac:dyDescent="0.3">
      <c r="A15" s="5" t="s">
        <v>95</v>
      </c>
      <c r="B15" s="5">
        <v>8.6300000000000008</v>
      </c>
      <c r="C15" s="5">
        <f t="shared" si="0"/>
        <v>7.4396551724137945</v>
      </c>
      <c r="D15" s="5"/>
      <c r="E15" s="5"/>
      <c r="F15" s="5"/>
      <c r="J15" s="24" t="s">
        <v>122</v>
      </c>
      <c r="K15" s="26">
        <f>ROUNDUP(94.45,0)</f>
        <v>95</v>
      </c>
    </row>
    <row r="16" spans="1:11" x14ac:dyDescent="0.25">
      <c r="A16" s="5" t="s">
        <v>96</v>
      </c>
      <c r="B16" s="5">
        <v>12.79</v>
      </c>
      <c r="C16" s="5">
        <f t="shared" si="0"/>
        <v>11.025862068965518</v>
      </c>
      <c r="D16" s="5"/>
      <c r="E16" s="5"/>
      <c r="F16" s="5"/>
    </row>
    <row r="17" spans="1:6" x14ac:dyDescent="0.25">
      <c r="A17" s="5" t="s">
        <v>97</v>
      </c>
      <c r="B17" s="5">
        <v>9.7799999999999994</v>
      </c>
      <c r="C17" s="5">
        <f t="shared" si="0"/>
        <v>8.431034482758621</v>
      </c>
      <c r="D17" s="5"/>
      <c r="E17" s="5"/>
      <c r="F17" s="5"/>
    </row>
    <row r="18" spans="1:6" x14ac:dyDescent="0.25">
      <c r="A18" s="5" t="s">
        <v>98</v>
      </c>
      <c r="B18" s="5">
        <v>7.19</v>
      </c>
      <c r="C18" s="5">
        <f t="shared" si="0"/>
        <v>6.1982758620689662</v>
      </c>
      <c r="D18" s="5"/>
      <c r="E18" s="5"/>
      <c r="F18" s="5"/>
    </row>
    <row r="19" spans="1:6" x14ac:dyDescent="0.25">
      <c r="A19" s="5" t="s">
        <v>99</v>
      </c>
      <c r="B19" s="5">
        <v>6.56</v>
      </c>
      <c r="C19" s="5">
        <f t="shared" si="0"/>
        <v>5.6551724137931032</v>
      </c>
      <c r="D19" s="5"/>
      <c r="E19" s="5"/>
      <c r="F19" s="5"/>
    </row>
    <row r="20" spans="1:6" x14ac:dyDescent="0.25">
      <c r="A20" s="5" t="s">
        <v>100</v>
      </c>
      <c r="B20" s="5">
        <v>6.49</v>
      </c>
      <c r="C20" s="5">
        <f t="shared" si="0"/>
        <v>5.5948275862068968</v>
      </c>
      <c r="D20" s="5"/>
      <c r="E20" s="5"/>
      <c r="F20" s="5"/>
    </row>
    <row r="21" spans="1:6" x14ac:dyDescent="0.25">
      <c r="A21" s="5" t="s">
        <v>101</v>
      </c>
      <c r="B21" s="5">
        <v>7.04</v>
      </c>
      <c r="C21" s="5">
        <f t="shared" si="0"/>
        <v>6.0689655172413799</v>
      </c>
      <c r="D21" s="5"/>
      <c r="E21" s="5"/>
      <c r="F21" s="5"/>
    </row>
    <row r="22" spans="1:6" x14ac:dyDescent="0.25">
      <c r="A22" s="5" t="s">
        <v>102</v>
      </c>
      <c r="B22" s="5">
        <v>7.39</v>
      </c>
      <c r="C22" s="5">
        <f t="shared" si="0"/>
        <v>6.3706896551724137</v>
      </c>
      <c r="D22" s="5"/>
      <c r="E22" s="5"/>
      <c r="F22" s="5"/>
    </row>
    <row r="23" spans="1:6" x14ac:dyDescent="0.25">
      <c r="A23" s="5" t="s">
        <v>103</v>
      </c>
      <c r="B23" s="5">
        <v>5.87</v>
      </c>
      <c r="C23" s="5">
        <f t="shared" si="0"/>
        <v>5.0603448275862073</v>
      </c>
      <c r="D23" s="5"/>
      <c r="E23" s="5"/>
      <c r="F23" s="5"/>
    </row>
    <row r="24" spans="1:6" x14ac:dyDescent="0.25">
      <c r="A24" s="5" t="s">
        <v>104</v>
      </c>
      <c r="B24" s="5">
        <v>6.66</v>
      </c>
      <c r="C24" s="5">
        <f t="shared" si="0"/>
        <v>5.7413793103448283</v>
      </c>
      <c r="D24" s="5"/>
      <c r="E24" s="5"/>
      <c r="F24" s="5"/>
    </row>
    <row r="25" spans="1:6" x14ac:dyDescent="0.25">
      <c r="A25" s="5" t="s">
        <v>105</v>
      </c>
      <c r="B25" s="5">
        <v>9.9700000000000006</v>
      </c>
      <c r="C25" s="5">
        <f t="shared" si="0"/>
        <v>8.5948275862068986</v>
      </c>
      <c r="D25" s="5"/>
      <c r="E25" s="5"/>
      <c r="F25" s="5"/>
    </row>
    <row r="26" spans="1:6" x14ac:dyDescent="0.25">
      <c r="A26" s="5" t="s">
        <v>106</v>
      </c>
      <c r="B26" s="5">
        <v>6.3</v>
      </c>
      <c r="C26" s="5">
        <f t="shared" si="0"/>
        <v>5.431034482758621</v>
      </c>
      <c r="D26" s="5"/>
      <c r="E26" s="5"/>
      <c r="F26" s="5"/>
    </row>
    <row r="27" spans="1:6" x14ac:dyDescent="0.25">
      <c r="A27" s="5" t="s">
        <v>107</v>
      </c>
      <c r="B27" s="5">
        <v>9.51</v>
      </c>
      <c r="C27" s="5">
        <f t="shared" si="0"/>
        <v>8.1982758620689662</v>
      </c>
      <c r="D27" s="5"/>
      <c r="E27" s="5"/>
      <c r="F27" s="5"/>
    </row>
    <row r="28" spans="1:6" x14ac:dyDescent="0.25">
      <c r="A28" s="5" t="s">
        <v>108</v>
      </c>
      <c r="B28" s="5">
        <v>6.73</v>
      </c>
      <c r="C28" s="5">
        <f t="shared" si="0"/>
        <v>5.8017241379310356</v>
      </c>
      <c r="D28" s="5"/>
      <c r="E28" s="5"/>
      <c r="F28" s="5"/>
    </row>
    <row r="29" spans="1:6" x14ac:dyDescent="0.25">
      <c r="A29" s="5" t="s">
        <v>109</v>
      </c>
      <c r="B29" s="5">
        <v>6.38</v>
      </c>
      <c r="C29" s="5">
        <f t="shared" si="0"/>
        <v>5.5</v>
      </c>
      <c r="D29" s="5"/>
      <c r="E29" s="5"/>
      <c r="F29" s="5"/>
    </row>
    <row r="30" spans="1:6" ht="15.75" thickBot="1" x14ac:dyDescent="0.3">
      <c r="A30" s="39" t="s">
        <v>110</v>
      </c>
      <c r="B30" s="39">
        <v>8.31</v>
      </c>
      <c r="C30" s="39">
        <f t="shared" si="0"/>
        <v>7.1637931034482767</v>
      </c>
      <c r="D30" s="5"/>
      <c r="E30" s="5"/>
      <c r="F30" s="5"/>
    </row>
    <row r="31" spans="1:6" ht="15.75" thickBot="1" x14ac:dyDescent="0.3">
      <c r="A31" s="40" t="s">
        <v>111</v>
      </c>
      <c r="B31" s="41">
        <v>1.1599999999999999</v>
      </c>
      <c r="C31" s="4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zoomScale="235" zoomScaleNormal="235" workbookViewId="0">
      <selection activeCell="A16" sqref="A16"/>
    </sheetView>
  </sheetViews>
  <sheetFormatPr defaultRowHeight="15" x14ac:dyDescent="0.25"/>
  <cols>
    <col min="1" max="1" width="19.140625" customWidth="1"/>
    <col min="2" max="2" width="21" customWidth="1"/>
  </cols>
  <sheetData>
    <row r="1" spans="1:2" x14ac:dyDescent="0.25">
      <c r="A1" s="5" t="s">
        <v>123</v>
      </c>
      <c r="B1" s="5" t="s">
        <v>124</v>
      </c>
    </row>
    <row r="2" spans="1:2" x14ac:dyDescent="0.25">
      <c r="A2" s="5" t="s">
        <v>125</v>
      </c>
      <c r="B2" s="5"/>
    </row>
    <row r="3" spans="1:2" x14ac:dyDescent="0.25">
      <c r="A3" s="5" t="s">
        <v>126</v>
      </c>
      <c r="B3" s="5"/>
    </row>
    <row r="4" spans="1:2" x14ac:dyDescent="0.25">
      <c r="A4" s="5" t="s">
        <v>127</v>
      </c>
      <c r="B4" s="5"/>
    </row>
    <row r="5" spans="1:2" x14ac:dyDescent="0.25">
      <c r="A5" s="5" t="s">
        <v>128</v>
      </c>
      <c r="B5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Y51"/>
  <sheetViews>
    <sheetView topLeftCell="F26" zoomScale="145" zoomScaleNormal="145" workbookViewId="0">
      <selection activeCell="U36" sqref="U36"/>
    </sheetView>
  </sheetViews>
  <sheetFormatPr defaultRowHeight="15" x14ac:dyDescent="0.25"/>
  <cols>
    <col min="1" max="1" width="11" bestFit="1" customWidth="1"/>
    <col min="3" max="3" width="11.7109375" customWidth="1"/>
    <col min="4" max="4" width="11.28515625" customWidth="1"/>
    <col min="15" max="15" width="11.140625" customWidth="1"/>
    <col min="17" max="17" width="10.7109375" customWidth="1"/>
    <col min="18" max="18" width="11.42578125" customWidth="1"/>
    <col min="19" max="19" width="10.85546875" customWidth="1"/>
  </cols>
  <sheetData>
    <row r="2" spans="1:24" ht="15.75" thickBot="1" x14ac:dyDescent="0.3">
      <c r="A2" s="3" t="s">
        <v>57</v>
      </c>
      <c r="B2" s="3"/>
      <c r="H2" s="3" t="s">
        <v>58</v>
      </c>
      <c r="I2" s="3"/>
      <c r="O2" s="3" t="s">
        <v>59</v>
      </c>
    </row>
    <row r="3" spans="1:24" x14ac:dyDescent="0.25">
      <c r="A3" s="12" t="s">
        <v>27</v>
      </c>
      <c r="B3" s="13" t="s">
        <v>28</v>
      </c>
      <c r="C3" s="13" t="s">
        <v>29</v>
      </c>
      <c r="D3" s="13" t="s">
        <v>30</v>
      </c>
      <c r="E3" s="14"/>
      <c r="F3" s="15"/>
      <c r="G3" s="27"/>
      <c r="H3" s="14" t="s">
        <v>35</v>
      </c>
      <c r="I3" s="14"/>
      <c r="J3" s="14"/>
      <c r="K3" s="14"/>
      <c r="L3" s="15"/>
      <c r="M3" s="27"/>
      <c r="N3" s="14" t="s">
        <v>38</v>
      </c>
      <c r="O3" s="32"/>
      <c r="P3" s="32"/>
      <c r="Q3" s="32"/>
      <c r="R3" s="32"/>
      <c r="S3" s="32"/>
      <c r="T3" s="32"/>
      <c r="U3" s="32"/>
      <c r="V3" s="32"/>
      <c r="W3" s="32"/>
      <c r="X3" s="33"/>
    </row>
    <row r="4" spans="1:24" x14ac:dyDescent="0.25">
      <c r="A4" s="16">
        <v>10200</v>
      </c>
      <c r="B4" s="5">
        <v>10000</v>
      </c>
      <c r="C4" s="5">
        <v>600</v>
      </c>
      <c r="D4" s="208"/>
      <c r="F4" s="17"/>
      <c r="G4" s="18"/>
      <c r="H4" s="5" t="s">
        <v>27</v>
      </c>
      <c r="I4" s="5" t="s">
        <v>28</v>
      </c>
      <c r="J4" s="9" t="s">
        <v>36</v>
      </c>
      <c r="K4" s="28"/>
      <c r="L4" s="29"/>
      <c r="M4" s="18"/>
      <c r="N4" s="5" t="s">
        <v>27</v>
      </c>
      <c r="O4" s="5" t="s">
        <v>28</v>
      </c>
      <c r="Q4" s="70" t="s">
        <v>56</v>
      </c>
      <c r="X4" s="17"/>
    </row>
    <row r="5" spans="1:24" x14ac:dyDescent="0.25">
      <c r="A5" s="16">
        <v>10300</v>
      </c>
      <c r="B5" s="5">
        <v>15000</v>
      </c>
      <c r="C5" s="5">
        <v>1000</v>
      </c>
      <c r="D5" s="208"/>
      <c r="F5" s="17"/>
      <c r="G5" s="18"/>
      <c r="H5" s="5">
        <v>11300</v>
      </c>
      <c r="I5" s="5">
        <v>500</v>
      </c>
      <c r="J5" s="208"/>
      <c r="L5" s="30"/>
      <c r="M5" s="18"/>
      <c r="N5" s="5">
        <v>10200</v>
      </c>
      <c r="O5" s="5">
        <v>10000</v>
      </c>
      <c r="R5" s="3" t="s">
        <v>39</v>
      </c>
      <c r="S5" s="3" t="s">
        <v>28</v>
      </c>
      <c r="X5" s="17"/>
    </row>
    <row r="6" spans="1:24" x14ac:dyDescent="0.25">
      <c r="A6" s="16">
        <v>10400</v>
      </c>
      <c r="B6" s="5">
        <v>9000</v>
      </c>
      <c r="C6" s="5">
        <v>450</v>
      </c>
      <c r="D6" s="208"/>
      <c r="F6" s="17"/>
      <c r="G6" s="18"/>
      <c r="H6" s="5">
        <v>10700</v>
      </c>
      <c r="I6" s="5">
        <v>1000</v>
      </c>
      <c r="J6" s="208"/>
      <c r="L6" s="30"/>
      <c r="M6" s="18"/>
      <c r="N6" s="5">
        <v>10300</v>
      </c>
      <c r="O6" s="5">
        <v>15000</v>
      </c>
      <c r="R6">
        <v>10200</v>
      </c>
      <c r="S6" s="168"/>
      <c r="X6" s="17"/>
    </row>
    <row r="7" spans="1:24" x14ac:dyDescent="0.25">
      <c r="A7" s="16">
        <v>10500</v>
      </c>
      <c r="B7" s="5">
        <v>8000</v>
      </c>
      <c r="C7" s="5">
        <v>600</v>
      </c>
      <c r="D7" s="208"/>
      <c r="F7" s="17"/>
      <c r="G7" s="18"/>
      <c r="H7" s="5">
        <v>11400</v>
      </c>
      <c r="I7" s="5">
        <v>1500</v>
      </c>
      <c r="J7" s="208"/>
      <c r="L7" s="30"/>
      <c r="M7" s="18"/>
      <c r="N7" s="5">
        <v>10400</v>
      </c>
      <c r="O7" s="5">
        <v>9000</v>
      </c>
      <c r="X7" s="17"/>
    </row>
    <row r="8" spans="1:24" x14ac:dyDescent="0.25">
      <c r="A8" s="16">
        <v>10600</v>
      </c>
      <c r="B8" s="5">
        <v>20000</v>
      </c>
      <c r="C8" s="5">
        <v>1000</v>
      </c>
      <c r="D8" s="208"/>
      <c r="F8" s="17"/>
      <c r="G8" s="18"/>
      <c r="H8" s="5">
        <v>11500</v>
      </c>
      <c r="I8" s="5">
        <v>2500</v>
      </c>
      <c r="J8" s="208"/>
      <c r="L8" s="30"/>
      <c r="M8" s="18"/>
      <c r="N8" s="5">
        <v>10500</v>
      </c>
      <c r="O8" s="5">
        <v>8000</v>
      </c>
      <c r="T8" s="3"/>
      <c r="X8" s="17"/>
    </row>
    <row r="9" spans="1:24" x14ac:dyDescent="0.25">
      <c r="A9" s="16">
        <v>10700</v>
      </c>
      <c r="B9" s="5">
        <v>1000</v>
      </c>
      <c r="C9" s="5">
        <v>100</v>
      </c>
      <c r="D9" s="208"/>
      <c r="F9" s="17"/>
      <c r="G9" s="18"/>
      <c r="H9" s="5">
        <v>11200</v>
      </c>
      <c r="I9" s="5">
        <v>3000</v>
      </c>
      <c r="J9" s="208"/>
      <c r="L9" s="30"/>
      <c r="M9" s="18"/>
      <c r="N9" s="5">
        <v>10600</v>
      </c>
      <c r="O9" s="5">
        <v>20000</v>
      </c>
      <c r="X9" s="17"/>
    </row>
    <row r="10" spans="1:24" x14ac:dyDescent="0.25">
      <c r="A10" s="16">
        <v>10800</v>
      </c>
      <c r="B10" s="5">
        <v>5000</v>
      </c>
      <c r="C10" s="5">
        <v>450</v>
      </c>
      <c r="D10" s="208"/>
      <c r="F10" s="17"/>
      <c r="G10" s="18"/>
      <c r="H10" s="5">
        <v>11700</v>
      </c>
      <c r="I10" s="5">
        <v>4000</v>
      </c>
      <c r="J10" s="208"/>
      <c r="L10" s="30"/>
      <c r="M10" s="18"/>
      <c r="N10" s="5">
        <v>10700</v>
      </c>
      <c r="O10" s="5">
        <v>1000</v>
      </c>
      <c r="R10" s="3" t="s">
        <v>27</v>
      </c>
      <c r="S10" s="3" t="s">
        <v>40</v>
      </c>
      <c r="X10" s="17"/>
    </row>
    <row r="11" spans="1:24" x14ac:dyDescent="0.25">
      <c r="A11" s="16">
        <v>10900</v>
      </c>
      <c r="B11" s="5">
        <v>6000</v>
      </c>
      <c r="C11" s="5">
        <v>500</v>
      </c>
      <c r="D11" s="208"/>
      <c r="F11" s="17"/>
      <c r="G11" s="18"/>
      <c r="H11" s="5">
        <v>10800</v>
      </c>
      <c r="I11" s="5">
        <v>5000</v>
      </c>
      <c r="J11" s="208"/>
      <c r="L11" s="30"/>
      <c r="M11" s="18"/>
      <c r="N11" s="5">
        <v>10800</v>
      </c>
      <c r="O11" s="5">
        <v>5000</v>
      </c>
      <c r="R11">
        <v>10400</v>
      </c>
      <c r="S11" s="169"/>
      <c r="X11" s="17"/>
    </row>
    <row r="12" spans="1:24" x14ac:dyDescent="0.25">
      <c r="A12" s="16">
        <v>11000</v>
      </c>
      <c r="B12" s="5">
        <v>10000</v>
      </c>
      <c r="C12" s="5">
        <v>800</v>
      </c>
      <c r="D12" s="208"/>
      <c r="F12" s="17"/>
      <c r="G12" s="18"/>
      <c r="H12" s="5">
        <v>11600</v>
      </c>
      <c r="I12" s="5">
        <v>5000</v>
      </c>
      <c r="J12" s="208"/>
      <c r="L12" s="30"/>
      <c r="M12" s="18"/>
      <c r="N12" s="5">
        <v>10900</v>
      </c>
      <c r="O12" s="5">
        <v>6000</v>
      </c>
      <c r="R12">
        <v>11300</v>
      </c>
      <c r="S12" s="169"/>
      <c r="X12" s="17"/>
    </row>
    <row r="13" spans="1:24" x14ac:dyDescent="0.25">
      <c r="A13" s="16">
        <v>11100</v>
      </c>
      <c r="B13" s="5">
        <v>12000</v>
      </c>
      <c r="C13" s="5">
        <v>1000</v>
      </c>
      <c r="D13" s="208"/>
      <c r="F13" s="17"/>
      <c r="G13" s="18"/>
      <c r="H13" s="5">
        <v>10900</v>
      </c>
      <c r="I13" s="5">
        <v>6000</v>
      </c>
      <c r="J13" s="208"/>
      <c r="L13" s="30"/>
      <c r="M13" s="18"/>
      <c r="N13" s="5">
        <v>11000</v>
      </c>
      <c r="O13" s="5">
        <v>10000</v>
      </c>
      <c r="X13" s="17"/>
    </row>
    <row r="14" spans="1:24" x14ac:dyDescent="0.25">
      <c r="A14" s="16">
        <v>11200</v>
      </c>
      <c r="B14" s="5">
        <v>3000</v>
      </c>
      <c r="C14" s="5">
        <v>200</v>
      </c>
      <c r="D14" s="208"/>
      <c r="F14" s="17"/>
      <c r="G14" s="18"/>
      <c r="H14" s="5">
        <v>11800</v>
      </c>
      <c r="I14" s="5">
        <v>6000</v>
      </c>
      <c r="J14" s="208"/>
      <c r="L14" s="30"/>
      <c r="M14" s="18"/>
      <c r="N14" s="5">
        <v>11100</v>
      </c>
      <c r="O14" s="5">
        <v>12000</v>
      </c>
      <c r="X14" s="17"/>
    </row>
    <row r="15" spans="1:24" x14ac:dyDescent="0.25">
      <c r="A15" s="16">
        <v>11300</v>
      </c>
      <c r="B15" s="5">
        <v>500</v>
      </c>
      <c r="C15" s="5">
        <v>40</v>
      </c>
      <c r="D15" s="208"/>
      <c r="F15" s="17"/>
      <c r="G15" s="18"/>
      <c r="H15" s="5">
        <v>11900</v>
      </c>
      <c r="I15" s="5">
        <v>7000</v>
      </c>
      <c r="J15" s="208"/>
      <c r="L15" s="30"/>
      <c r="M15" s="18"/>
      <c r="N15" s="5">
        <v>10200</v>
      </c>
      <c r="O15" s="5">
        <v>3000</v>
      </c>
      <c r="X15" s="17"/>
    </row>
    <row r="16" spans="1:24" x14ac:dyDescent="0.25">
      <c r="A16" s="16">
        <v>11400</v>
      </c>
      <c r="B16" s="5">
        <v>1500</v>
      </c>
      <c r="C16" s="5">
        <v>100</v>
      </c>
      <c r="D16" s="208"/>
      <c r="F16" s="17"/>
      <c r="G16" s="18"/>
      <c r="H16" s="5">
        <v>10500</v>
      </c>
      <c r="I16" s="5">
        <v>8000</v>
      </c>
      <c r="J16" s="208"/>
      <c r="L16" s="30"/>
      <c r="M16" s="18"/>
      <c r="N16" s="5">
        <v>11300</v>
      </c>
      <c r="O16" s="5">
        <v>500</v>
      </c>
      <c r="X16" s="17"/>
    </row>
    <row r="17" spans="1:25" x14ac:dyDescent="0.25">
      <c r="A17" s="16">
        <v>11500</v>
      </c>
      <c r="B17" s="5">
        <v>2500</v>
      </c>
      <c r="C17" s="5">
        <v>200</v>
      </c>
      <c r="D17" s="208"/>
      <c r="F17" s="17"/>
      <c r="G17" s="18"/>
      <c r="H17" s="5">
        <v>10400</v>
      </c>
      <c r="I17" s="5">
        <v>9000</v>
      </c>
      <c r="J17" s="208"/>
      <c r="L17" s="30"/>
      <c r="M17" s="18"/>
      <c r="N17" s="5">
        <v>11400</v>
      </c>
      <c r="O17" s="5">
        <v>1500</v>
      </c>
      <c r="X17" s="17"/>
    </row>
    <row r="18" spans="1:25" x14ac:dyDescent="0.25">
      <c r="A18" s="16">
        <v>11600</v>
      </c>
      <c r="B18" s="5">
        <v>5000</v>
      </c>
      <c r="C18" s="5">
        <v>400</v>
      </c>
      <c r="D18" s="208"/>
      <c r="F18" s="17"/>
      <c r="G18" s="18"/>
      <c r="H18" s="5">
        <v>10200</v>
      </c>
      <c r="I18" s="5">
        <v>10000</v>
      </c>
      <c r="J18" s="208"/>
      <c r="L18" s="30"/>
      <c r="M18" s="18"/>
      <c r="N18" s="5">
        <v>11500</v>
      </c>
      <c r="O18" s="5">
        <v>2500</v>
      </c>
      <c r="X18" s="17"/>
    </row>
    <row r="19" spans="1:25" x14ac:dyDescent="0.25">
      <c r="A19" s="16">
        <v>11700</v>
      </c>
      <c r="B19" s="5">
        <v>4000</v>
      </c>
      <c r="C19" s="5">
        <v>300</v>
      </c>
      <c r="D19" s="208"/>
      <c r="F19" s="17"/>
      <c r="G19" s="18"/>
      <c r="H19" s="5">
        <v>11000</v>
      </c>
      <c r="I19" s="5">
        <v>10000</v>
      </c>
      <c r="J19" s="208"/>
      <c r="L19" s="30"/>
      <c r="M19" s="18"/>
      <c r="N19" s="5">
        <v>11600</v>
      </c>
      <c r="O19" s="5">
        <v>5000</v>
      </c>
      <c r="X19" s="17"/>
    </row>
    <row r="20" spans="1:25" x14ac:dyDescent="0.25">
      <c r="A20" s="16">
        <v>11800</v>
      </c>
      <c r="B20" s="5">
        <v>6000</v>
      </c>
      <c r="C20" s="5">
        <v>500</v>
      </c>
      <c r="D20" s="208"/>
      <c r="F20" s="17"/>
      <c r="G20" s="18"/>
      <c r="H20" s="5">
        <v>11100</v>
      </c>
      <c r="I20" s="5">
        <v>12000</v>
      </c>
      <c r="J20" s="208"/>
      <c r="L20" s="30"/>
      <c r="M20" s="18"/>
      <c r="N20" s="5">
        <v>11700</v>
      </c>
      <c r="O20" s="5">
        <v>4000</v>
      </c>
      <c r="X20" s="17"/>
    </row>
    <row r="21" spans="1:25" x14ac:dyDescent="0.25">
      <c r="A21" s="16">
        <v>11900</v>
      </c>
      <c r="B21" s="5">
        <v>7000</v>
      </c>
      <c r="C21" s="5">
        <v>600</v>
      </c>
      <c r="D21" s="208"/>
      <c r="F21" s="17"/>
      <c r="G21" s="18"/>
      <c r="H21" s="5">
        <v>10300</v>
      </c>
      <c r="I21" s="5">
        <v>15000</v>
      </c>
      <c r="J21" s="208"/>
      <c r="L21" s="30"/>
      <c r="M21" s="18"/>
      <c r="N21" s="5">
        <v>11800</v>
      </c>
      <c r="O21" s="5">
        <v>6000</v>
      </c>
      <c r="X21" s="17"/>
    </row>
    <row r="22" spans="1:25" x14ac:dyDescent="0.25">
      <c r="A22" s="18"/>
      <c r="F22" s="17"/>
      <c r="G22" s="18"/>
      <c r="H22" s="5">
        <v>10600</v>
      </c>
      <c r="I22" s="5">
        <v>20000</v>
      </c>
      <c r="J22" s="208"/>
      <c r="L22" s="30"/>
      <c r="M22" s="18"/>
      <c r="N22" s="5">
        <v>11900</v>
      </c>
      <c r="O22" s="5">
        <v>7000</v>
      </c>
      <c r="X22" s="17"/>
    </row>
    <row r="23" spans="1:25" x14ac:dyDescent="0.25">
      <c r="A23" s="19" t="s">
        <v>31</v>
      </c>
      <c r="B23" s="3"/>
      <c r="F23" s="17"/>
      <c r="G23" s="18"/>
      <c r="H23" s="7" t="s">
        <v>37</v>
      </c>
      <c r="I23" s="7">
        <f>SUM(I5:I22)</f>
        <v>125500</v>
      </c>
      <c r="J23" s="208"/>
      <c r="L23" s="31"/>
      <c r="M23" s="18"/>
      <c r="N23" s="5" t="s">
        <v>37</v>
      </c>
      <c r="O23" s="7">
        <f>SUM(O5:O22)</f>
        <v>125500</v>
      </c>
      <c r="X23" s="17"/>
    </row>
    <row r="24" spans="1:25" x14ac:dyDescent="0.25">
      <c r="A24" s="20" t="s">
        <v>27</v>
      </c>
      <c r="B24" s="7" t="s">
        <v>32</v>
      </c>
      <c r="C24" s="7" t="s">
        <v>33</v>
      </c>
      <c r="D24" s="7" t="s">
        <v>34</v>
      </c>
      <c r="F24" s="17"/>
      <c r="G24" s="18"/>
      <c r="L24" s="17"/>
      <c r="M24" s="18"/>
      <c r="X24" s="17"/>
    </row>
    <row r="25" spans="1:25" x14ac:dyDescent="0.25">
      <c r="A25" s="16">
        <v>10200</v>
      </c>
      <c r="B25" s="5">
        <v>10</v>
      </c>
      <c r="C25" s="5">
        <v>12</v>
      </c>
      <c r="D25" s="209"/>
      <c r="F25" s="17"/>
      <c r="G25" s="18"/>
      <c r="L25" s="17"/>
      <c r="M25" s="18"/>
      <c r="X25" s="17"/>
    </row>
    <row r="26" spans="1:25" x14ac:dyDescent="0.25">
      <c r="A26" s="16">
        <v>10300</v>
      </c>
      <c r="B26" s="5">
        <v>15</v>
      </c>
      <c r="C26" s="5">
        <v>14</v>
      </c>
      <c r="D26" s="209"/>
      <c r="F26" s="17"/>
      <c r="G26" s="18"/>
      <c r="L26" s="17"/>
      <c r="M26" s="18"/>
      <c r="X26" s="17"/>
    </row>
    <row r="27" spans="1:25" x14ac:dyDescent="0.25">
      <c r="A27" s="16">
        <v>10400</v>
      </c>
      <c r="B27" s="5">
        <v>9</v>
      </c>
      <c r="C27" s="5">
        <v>10</v>
      </c>
      <c r="D27" s="209"/>
      <c r="F27" s="17"/>
      <c r="G27" s="18"/>
      <c r="L27" s="17"/>
      <c r="M27" s="18"/>
      <c r="X27" s="17"/>
    </row>
    <row r="28" spans="1:25" x14ac:dyDescent="0.25">
      <c r="A28" s="16">
        <v>10500</v>
      </c>
      <c r="B28" s="5">
        <v>8</v>
      </c>
      <c r="C28" s="5">
        <v>7</v>
      </c>
      <c r="D28" s="209"/>
      <c r="F28" s="17"/>
      <c r="G28" s="18"/>
      <c r="L28" s="17"/>
      <c r="M28" s="18"/>
      <c r="X28" s="17"/>
    </row>
    <row r="29" spans="1:25" ht="15.75" thickBot="1" x14ac:dyDescent="0.3">
      <c r="A29" s="16">
        <v>10600</v>
      </c>
      <c r="B29" s="5">
        <v>20</v>
      </c>
      <c r="C29" s="5">
        <v>15</v>
      </c>
      <c r="D29" s="209"/>
      <c r="F29" s="17"/>
      <c r="G29" s="24"/>
      <c r="H29" s="25"/>
      <c r="I29" s="25"/>
      <c r="J29" s="25"/>
      <c r="K29" s="25"/>
      <c r="L29" s="26"/>
      <c r="M29" s="24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6"/>
    </row>
    <row r="30" spans="1:25" x14ac:dyDescent="0.25">
      <c r="A30" s="16">
        <v>10700</v>
      </c>
      <c r="B30" s="5">
        <v>10</v>
      </c>
      <c r="C30" s="5">
        <v>10</v>
      </c>
      <c r="D30" s="209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3"/>
    </row>
    <row r="31" spans="1:25" x14ac:dyDescent="0.25">
      <c r="A31" s="16">
        <v>10800</v>
      </c>
      <c r="B31" s="5">
        <v>5</v>
      </c>
      <c r="C31" s="5">
        <v>6</v>
      </c>
      <c r="D31" s="209"/>
      <c r="Y31" s="17"/>
    </row>
    <row r="32" spans="1:25" x14ac:dyDescent="0.25">
      <c r="A32" s="16">
        <v>10900</v>
      </c>
      <c r="B32" s="5">
        <v>6</v>
      </c>
      <c r="C32" s="5">
        <v>6.5</v>
      </c>
      <c r="D32" s="209"/>
      <c r="H32" s="204" t="s">
        <v>60</v>
      </c>
      <c r="I32" s="205"/>
      <c r="J32" s="5">
        <v>700000</v>
      </c>
      <c r="M32" s="7" t="s">
        <v>61</v>
      </c>
      <c r="N32" s="7" t="s">
        <v>71</v>
      </c>
      <c r="O32" s="7" t="s">
        <v>72</v>
      </c>
      <c r="Q32" s="5"/>
      <c r="R32" s="7" t="s">
        <v>74</v>
      </c>
      <c r="S32" s="7" t="s">
        <v>75</v>
      </c>
      <c r="T32" s="7" t="s">
        <v>76</v>
      </c>
      <c r="Y32" s="17"/>
    </row>
    <row r="33" spans="1:25" x14ac:dyDescent="0.25">
      <c r="A33" s="16">
        <v>11000</v>
      </c>
      <c r="B33" s="5">
        <v>10</v>
      </c>
      <c r="C33" s="5">
        <v>10.5</v>
      </c>
      <c r="D33" s="209"/>
      <c r="M33" s="5" t="s">
        <v>64</v>
      </c>
      <c r="N33" s="5">
        <v>7626</v>
      </c>
      <c r="O33" s="209"/>
      <c r="Q33" s="7" t="s">
        <v>80</v>
      </c>
      <c r="R33" s="5">
        <v>1</v>
      </c>
      <c r="S33" s="11">
        <v>0.25</v>
      </c>
      <c r="T33" s="5"/>
      <c r="Y33" s="17"/>
    </row>
    <row r="34" spans="1:25" x14ac:dyDescent="0.25">
      <c r="A34" s="18"/>
      <c r="H34" s="7" t="s">
        <v>61</v>
      </c>
      <c r="I34" s="7" t="s">
        <v>62</v>
      </c>
      <c r="J34" s="7" t="s">
        <v>63</v>
      </c>
      <c r="M34" s="5" t="s">
        <v>65</v>
      </c>
      <c r="N34" s="5">
        <v>3387</v>
      </c>
      <c r="O34" s="209"/>
      <c r="Y34" s="17"/>
    </row>
    <row r="35" spans="1:25" x14ac:dyDescent="0.25">
      <c r="A35" s="18"/>
      <c r="H35" s="5" t="s">
        <v>64</v>
      </c>
      <c r="I35" s="5">
        <v>553887</v>
      </c>
      <c r="J35" s="209"/>
      <c r="M35" s="5" t="s">
        <v>66</v>
      </c>
      <c r="N35" s="5">
        <v>1695</v>
      </c>
      <c r="O35" s="209"/>
      <c r="Y35" s="17"/>
    </row>
    <row r="36" spans="1:25" x14ac:dyDescent="0.25">
      <c r="A36" s="21" t="s">
        <v>41</v>
      </c>
      <c r="B36" s="22"/>
      <c r="C36" s="22"/>
      <c r="G36" s="36"/>
      <c r="H36" s="5" t="s">
        <v>65</v>
      </c>
      <c r="I36" s="5">
        <v>511115</v>
      </c>
      <c r="J36" s="209"/>
      <c r="M36" s="5" t="s">
        <v>67</v>
      </c>
      <c r="N36" s="5">
        <v>6457</v>
      </c>
      <c r="O36" s="209"/>
      <c r="Q36" s="5"/>
      <c r="R36" s="7" t="s">
        <v>77</v>
      </c>
      <c r="S36" s="7" t="s">
        <v>78</v>
      </c>
      <c r="T36" s="7" t="s">
        <v>79</v>
      </c>
      <c r="Y36" s="17"/>
    </row>
    <row r="37" spans="1:25" ht="15" customHeight="1" x14ac:dyDescent="0.25">
      <c r="A37" s="23" t="s">
        <v>12</v>
      </c>
      <c r="B37" s="10" t="s">
        <v>42</v>
      </c>
      <c r="C37" s="10" t="s">
        <v>55</v>
      </c>
      <c r="H37" s="5" t="s">
        <v>66</v>
      </c>
      <c r="I37" s="5">
        <v>606603</v>
      </c>
      <c r="J37" s="209"/>
      <c r="M37" s="7" t="s">
        <v>73</v>
      </c>
      <c r="N37" s="5">
        <f>SUM(N33:N36)</f>
        <v>19165</v>
      </c>
      <c r="O37" s="209"/>
      <c r="Q37" s="7" t="s">
        <v>81</v>
      </c>
      <c r="R37" s="5">
        <v>10000</v>
      </c>
      <c r="S37" s="5">
        <v>0.05</v>
      </c>
      <c r="T37" s="5"/>
      <c r="Y37" s="17"/>
    </row>
    <row r="38" spans="1:25" x14ac:dyDescent="0.25">
      <c r="A38" s="16" t="s">
        <v>43</v>
      </c>
      <c r="B38" s="5">
        <v>50000</v>
      </c>
      <c r="C38" s="210"/>
      <c r="H38" s="5" t="s">
        <v>67</v>
      </c>
      <c r="I38" s="5">
        <v>382753</v>
      </c>
      <c r="J38" s="209"/>
      <c r="Y38" s="17"/>
    </row>
    <row r="39" spans="1:25" x14ac:dyDescent="0.25">
      <c r="A39" s="16" t="s">
        <v>44</v>
      </c>
      <c r="B39" s="5">
        <v>55000</v>
      </c>
      <c r="C39" s="209"/>
      <c r="Y39" s="17"/>
    </row>
    <row r="40" spans="1:25" x14ac:dyDescent="0.25">
      <c r="A40" s="16" t="s">
        <v>45</v>
      </c>
      <c r="B40" s="5">
        <v>60000</v>
      </c>
      <c r="C40" s="209"/>
      <c r="Y40" s="17"/>
    </row>
    <row r="41" spans="1:25" x14ac:dyDescent="0.25">
      <c r="A41" s="16" t="s">
        <v>46</v>
      </c>
      <c r="B41" s="5">
        <v>40000</v>
      </c>
      <c r="C41" s="209"/>
      <c r="Y41" s="17"/>
    </row>
    <row r="42" spans="1:25" x14ac:dyDescent="0.25">
      <c r="A42" s="16" t="s">
        <v>47</v>
      </c>
      <c r="B42" s="5">
        <v>45000</v>
      </c>
      <c r="C42" s="209"/>
      <c r="H42" s="7" t="s">
        <v>61</v>
      </c>
      <c r="I42" s="7" t="s">
        <v>68</v>
      </c>
      <c r="J42" s="7" t="s">
        <v>69</v>
      </c>
      <c r="K42" s="7" t="s">
        <v>70</v>
      </c>
      <c r="Y42" s="17"/>
    </row>
    <row r="43" spans="1:25" x14ac:dyDescent="0.25">
      <c r="A43" s="16" t="s">
        <v>48</v>
      </c>
      <c r="B43" s="5">
        <v>35000</v>
      </c>
      <c r="C43" s="209"/>
      <c r="H43" s="7" t="s">
        <v>64</v>
      </c>
      <c r="I43" s="5">
        <v>509283</v>
      </c>
      <c r="J43" s="5">
        <v>553887</v>
      </c>
      <c r="K43" s="209"/>
      <c r="Y43" s="17"/>
    </row>
    <row r="44" spans="1:25" x14ac:dyDescent="0.25">
      <c r="A44" s="16" t="s">
        <v>49</v>
      </c>
      <c r="B44" s="5">
        <v>40000</v>
      </c>
      <c r="C44" s="209"/>
      <c r="H44" s="7" t="s">
        <v>65</v>
      </c>
      <c r="I44" s="5">
        <v>483519</v>
      </c>
      <c r="J44" s="5">
        <v>511115</v>
      </c>
      <c r="K44" s="209"/>
      <c r="Y44" s="17"/>
    </row>
    <row r="45" spans="1:25" x14ac:dyDescent="0.25">
      <c r="A45" s="16" t="s">
        <v>50</v>
      </c>
      <c r="B45" s="5">
        <v>50000</v>
      </c>
      <c r="C45" s="209"/>
      <c r="H45" s="7" t="s">
        <v>66</v>
      </c>
      <c r="I45" s="5">
        <v>640603</v>
      </c>
      <c r="J45" s="5">
        <v>606603</v>
      </c>
      <c r="K45" s="209"/>
      <c r="Y45" s="17"/>
    </row>
    <row r="46" spans="1:25" x14ac:dyDescent="0.25">
      <c r="A46" s="16" t="s">
        <v>51</v>
      </c>
      <c r="B46" s="5">
        <v>55000</v>
      </c>
      <c r="C46" s="209"/>
      <c r="H46" s="7" t="s">
        <v>67</v>
      </c>
      <c r="I46" s="5">
        <v>320312</v>
      </c>
      <c r="J46" s="5">
        <v>382753</v>
      </c>
      <c r="K46" s="209"/>
      <c r="Y46" s="17"/>
    </row>
    <row r="47" spans="1:25" x14ac:dyDescent="0.25">
      <c r="A47" s="16" t="s">
        <v>52</v>
      </c>
      <c r="B47" s="5">
        <v>60000</v>
      </c>
      <c r="C47" s="209"/>
      <c r="Y47" s="17"/>
    </row>
    <row r="48" spans="1:25" x14ac:dyDescent="0.25">
      <c r="A48" s="16" t="s">
        <v>53</v>
      </c>
      <c r="B48" s="5">
        <v>65000</v>
      </c>
      <c r="C48" s="209"/>
      <c r="Y48" s="17"/>
    </row>
    <row r="49" spans="1:25" x14ac:dyDescent="0.25">
      <c r="A49" s="16" t="s">
        <v>54</v>
      </c>
      <c r="B49" s="5">
        <v>75000</v>
      </c>
      <c r="C49" s="209"/>
      <c r="Y49" s="17"/>
    </row>
    <row r="50" spans="1:25" x14ac:dyDescent="0.25">
      <c r="A50" s="18"/>
      <c r="Y50" s="17"/>
    </row>
    <row r="51" spans="1:25" ht="15.75" thickBot="1" x14ac:dyDescent="0.3">
      <c r="A51" s="24"/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  <c r="V51" s="25"/>
      <c r="W51" s="25"/>
      <c r="X51" s="25"/>
      <c r="Y51" s="26"/>
    </row>
  </sheetData>
  <sortState ref="H5:J22">
    <sortCondition ref="J5:J22"/>
  </sortState>
  <mergeCells count="1">
    <mergeCell ref="H32:I3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zoomScale="85" zoomScaleNormal="85" workbookViewId="0">
      <selection activeCell="G21" sqref="G21"/>
    </sheetView>
  </sheetViews>
  <sheetFormatPr defaultRowHeight="15" x14ac:dyDescent="0.25"/>
  <cols>
    <col min="1" max="1" width="21.7109375" style="46" customWidth="1"/>
    <col min="2" max="2" width="14.7109375" style="45" customWidth="1"/>
    <col min="3" max="3" width="17.28515625" style="45" customWidth="1"/>
    <col min="4" max="4" width="13.28515625" style="45" customWidth="1"/>
    <col min="5" max="5" width="14.42578125" style="45" customWidth="1"/>
    <col min="6" max="7" width="9.140625" style="45"/>
    <col min="8" max="8" width="15.28515625" style="45" customWidth="1"/>
    <col min="9" max="9" width="11.140625" style="45" customWidth="1"/>
    <col min="10" max="16384" width="9.140625" style="45"/>
  </cols>
  <sheetData>
    <row r="1" spans="1:12" ht="47.25" x14ac:dyDescent="0.25">
      <c r="A1" s="69" t="s">
        <v>28</v>
      </c>
      <c r="B1" s="68" t="s">
        <v>179</v>
      </c>
      <c r="E1" s="67" t="s">
        <v>178</v>
      </c>
      <c r="F1" s="67" t="s">
        <v>173</v>
      </c>
    </row>
    <row r="2" spans="1:12" ht="15.75" x14ac:dyDescent="0.25">
      <c r="A2" s="64">
        <v>44451</v>
      </c>
      <c r="B2" s="71"/>
      <c r="E2" s="59">
        <v>35401</v>
      </c>
      <c r="F2" s="58"/>
      <c r="H2" s="66" t="s">
        <v>177</v>
      </c>
    </row>
    <row r="3" spans="1:12" ht="15.75" x14ac:dyDescent="0.25">
      <c r="A3" s="64">
        <v>44460</v>
      </c>
      <c r="B3" s="71"/>
      <c r="E3" s="59">
        <v>31392</v>
      </c>
      <c r="F3" s="58"/>
      <c r="H3" s="45" t="s">
        <v>176</v>
      </c>
    </row>
    <row r="4" spans="1:12" ht="15.75" x14ac:dyDescent="0.25">
      <c r="A4" s="64">
        <v>44464</v>
      </c>
      <c r="B4" s="71"/>
      <c r="E4" s="59">
        <v>35024</v>
      </c>
      <c r="F4" s="58"/>
      <c r="H4" s="45" t="s">
        <v>175</v>
      </c>
    </row>
    <row r="5" spans="1:12" ht="15.75" x14ac:dyDescent="0.25">
      <c r="A5" s="64">
        <v>44481</v>
      </c>
      <c r="B5" s="71"/>
      <c r="E5" s="59">
        <v>27952</v>
      </c>
      <c r="F5" s="58"/>
    </row>
    <row r="6" spans="1:12" ht="15.75" x14ac:dyDescent="0.25">
      <c r="A6" s="64">
        <v>44482</v>
      </c>
      <c r="B6" s="71"/>
      <c r="E6" s="59">
        <v>24305</v>
      </c>
      <c r="F6" s="58"/>
    </row>
    <row r="7" spans="1:12" ht="15.75" x14ac:dyDescent="0.25">
      <c r="A7" s="64">
        <v>44484</v>
      </c>
      <c r="B7" s="71"/>
      <c r="E7" s="59">
        <v>20137</v>
      </c>
      <c r="F7" s="58"/>
      <c r="H7" s="35" t="s">
        <v>174</v>
      </c>
      <c r="I7" s="35" t="s">
        <v>173</v>
      </c>
      <c r="K7" s="34" t="s">
        <v>172</v>
      </c>
      <c r="L7" s="34" t="s">
        <v>171</v>
      </c>
    </row>
    <row r="8" spans="1:12" ht="15.75" x14ac:dyDescent="0.25">
      <c r="A8" s="64">
        <v>44522</v>
      </c>
      <c r="B8" s="71"/>
      <c r="E8" s="59">
        <v>31654</v>
      </c>
      <c r="F8" s="58"/>
      <c r="H8" s="65">
        <v>26435</v>
      </c>
      <c r="I8" s="51">
        <f ca="1">DATEDIF(H8,TODAY(),"y")</f>
        <v>51</v>
      </c>
      <c r="K8" s="45" t="s">
        <v>170</v>
      </c>
      <c r="L8" s="45" t="s">
        <v>169</v>
      </c>
    </row>
    <row r="9" spans="1:12" ht="15.75" x14ac:dyDescent="0.25">
      <c r="A9" s="64">
        <v>44490</v>
      </c>
      <c r="B9" s="71"/>
      <c r="E9" s="59">
        <v>29478</v>
      </c>
      <c r="F9" s="58"/>
      <c r="K9" s="45" t="s">
        <v>168</v>
      </c>
      <c r="L9" s="45" t="s">
        <v>167</v>
      </c>
    </row>
    <row r="10" spans="1:12" ht="15.75" x14ac:dyDescent="0.25">
      <c r="A10" s="64">
        <v>44501</v>
      </c>
      <c r="B10" s="71"/>
      <c r="E10" s="59">
        <v>38009</v>
      </c>
      <c r="F10" s="58"/>
      <c r="K10" s="45" t="s">
        <v>166</v>
      </c>
      <c r="L10" s="45" t="s">
        <v>165</v>
      </c>
    </row>
    <row r="11" spans="1:12" ht="15.75" x14ac:dyDescent="0.25">
      <c r="A11" s="64">
        <v>44507</v>
      </c>
      <c r="B11" s="71"/>
      <c r="E11" s="59">
        <v>36694</v>
      </c>
      <c r="F11" s="58"/>
      <c r="K11" s="45" t="s">
        <v>164</v>
      </c>
      <c r="L11" s="45" t="s">
        <v>163</v>
      </c>
    </row>
    <row r="12" spans="1:12" ht="15.75" x14ac:dyDescent="0.25">
      <c r="A12" s="64">
        <v>44511</v>
      </c>
      <c r="B12" s="71"/>
      <c r="E12" s="59">
        <v>33046</v>
      </c>
      <c r="F12" s="58"/>
      <c r="K12" s="45" t="s">
        <v>162</v>
      </c>
      <c r="L12" s="45" t="s">
        <v>161</v>
      </c>
    </row>
    <row r="13" spans="1:12" ht="15.75" x14ac:dyDescent="0.25">
      <c r="E13" s="59">
        <v>16611</v>
      </c>
      <c r="F13" s="58"/>
      <c r="K13" s="45" t="s">
        <v>160</v>
      </c>
      <c r="L13" s="45" t="s">
        <v>159</v>
      </c>
    </row>
    <row r="14" spans="1:12" ht="15.75" x14ac:dyDescent="0.25">
      <c r="E14" s="59">
        <v>12168</v>
      </c>
      <c r="F14" s="58"/>
    </row>
    <row r="15" spans="1:12" ht="15.75" x14ac:dyDescent="0.25">
      <c r="B15" s="63">
        <f ca="1">TODAY()</f>
        <v>45251</v>
      </c>
      <c r="E15" s="59">
        <v>36369</v>
      </c>
      <c r="F15" s="58"/>
    </row>
    <row r="16" spans="1:12" ht="15.75" x14ac:dyDescent="0.25">
      <c r="E16" s="59">
        <v>37728</v>
      </c>
      <c r="F16" s="58"/>
      <c r="I16" s="62">
        <v>44332</v>
      </c>
    </row>
    <row r="17" spans="1:14" ht="15.75" x14ac:dyDescent="0.25">
      <c r="E17" s="59">
        <v>40492</v>
      </c>
      <c r="F17" s="58"/>
    </row>
    <row r="18" spans="1:14" ht="15.75" x14ac:dyDescent="0.25">
      <c r="E18" s="59">
        <v>28302</v>
      </c>
      <c r="F18" s="58"/>
      <c r="H18" s="56" t="s">
        <v>158</v>
      </c>
      <c r="I18" s="57">
        <f>YEAR(I16)</f>
        <v>2021</v>
      </c>
      <c r="K18" s="52"/>
      <c r="L18" s="60">
        <v>0.26072916666666668</v>
      </c>
      <c r="M18" s="61"/>
      <c r="N18"/>
    </row>
    <row r="19" spans="1:14" ht="15.75" x14ac:dyDescent="0.25">
      <c r="E19" s="59">
        <v>29708</v>
      </c>
      <c r="F19" s="58"/>
      <c r="H19" s="56" t="s">
        <v>157</v>
      </c>
      <c r="I19" s="57">
        <f>MONTH(I16)</f>
        <v>5</v>
      </c>
      <c r="K19" s="52"/>
      <c r="L19" s="51"/>
    </row>
    <row r="20" spans="1:14" x14ac:dyDescent="0.25">
      <c r="H20" s="56" t="s">
        <v>156</v>
      </c>
      <c r="I20" s="57">
        <f>DAY(I16)</f>
        <v>16</v>
      </c>
      <c r="K20" s="56" t="s">
        <v>155</v>
      </c>
      <c r="L20" s="55">
        <f>HOUR(L18)</f>
        <v>6</v>
      </c>
    </row>
    <row r="21" spans="1:14" x14ac:dyDescent="0.25">
      <c r="H21" s="56" t="s">
        <v>154</v>
      </c>
      <c r="I21" s="57">
        <f>WEEKDAY(I16)</f>
        <v>1</v>
      </c>
      <c r="K21" s="56" t="s">
        <v>153</v>
      </c>
      <c r="L21" s="55">
        <f>MINUTE(L18)</f>
        <v>15</v>
      </c>
    </row>
    <row r="22" spans="1:14" x14ac:dyDescent="0.25">
      <c r="H22" s="56" t="s">
        <v>152</v>
      </c>
      <c r="I22" s="57">
        <f>WEEKNUM(I16)</f>
        <v>21</v>
      </c>
      <c r="K22" s="56" t="s">
        <v>151</v>
      </c>
      <c r="L22" s="55">
        <f>SECOND(L18)</f>
        <v>27</v>
      </c>
    </row>
    <row r="23" spans="1:14" ht="60" x14ac:dyDescent="0.25">
      <c r="A23" s="54" t="s">
        <v>150</v>
      </c>
      <c r="B23" s="53" t="s">
        <v>149</v>
      </c>
      <c r="C23" s="53" t="s">
        <v>148</v>
      </c>
      <c r="D23" s="53" t="s">
        <v>147</v>
      </c>
      <c r="E23" s="53" t="s">
        <v>146</v>
      </c>
      <c r="F23" s="94">
        <v>5.0000000000000001E-3</v>
      </c>
      <c r="K23" s="52"/>
      <c r="L23" s="51"/>
    </row>
    <row r="24" spans="1:14" x14ac:dyDescent="0.25">
      <c r="A24" s="50" t="s">
        <v>145</v>
      </c>
      <c r="B24" s="49">
        <v>65137</v>
      </c>
      <c r="C24" s="48">
        <v>44407</v>
      </c>
      <c r="D24" s="47"/>
      <c r="E24" s="95"/>
    </row>
    <row r="25" spans="1:14" x14ac:dyDescent="0.25">
      <c r="A25" s="50" t="s">
        <v>144</v>
      </c>
      <c r="B25" s="49">
        <v>153304</v>
      </c>
      <c r="C25" s="48">
        <v>44241</v>
      </c>
      <c r="D25" s="47"/>
      <c r="E25" s="95"/>
    </row>
    <row r="26" spans="1:14" x14ac:dyDescent="0.25">
      <c r="A26" s="50" t="s">
        <v>143</v>
      </c>
      <c r="B26" s="49">
        <v>96391</v>
      </c>
      <c r="C26" s="48">
        <v>44283</v>
      </c>
      <c r="D26" s="47"/>
      <c r="E26" s="95"/>
    </row>
    <row r="27" spans="1:14" x14ac:dyDescent="0.25">
      <c r="A27" s="50" t="s">
        <v>142</v>
      </c>
      <c r="B27" s="49">
        <v>182778</v>
      </c>
      <c r="C27" s="48">
        <v>44192</v>
      </c>
      <c r="D27" s="47"/>
      <c r="E27" s="95"/>
    </row>
    <row r="28" spans="1:14" x14ac:dyDescent="0.25">
      <c r="A28" s="50" t="s">
        <v>141</v>
      </c>
      <c r="B28" s="49">
        <v>170372</v>
      </c>
      <c r="C28" s="48">
        <v>44332</v>
      </c>
      <c r="D28" s="47"/>
      <c r="E28" s="95"/>
    </row>
    <row r="29" spans="1:14" x14ac:dyDescent="0.25">
      <c r="A29" s="50" t="s">
        <v>140</v>
      </c>
      <c r="B29" s="49">
        <v>53107</v>
      </c>
      <c r="C29" s="48">
        <v>44324</v>
      </c>
      <c r="D29" s="47"/>
      <c r="E29" s="95"/>
    </row>
    <row r="30" spans="1:14" x14ac:dyDescent="0.25">
      <c r="A30" s="50" t="s">
        <v>139</v>
      </c>
      <c r="B30" s="49">
        <v>188170</v>
      </c>
      <c r="C30" s="48">
        <v>44489</v>
      </c>
      <c r="D30" s="47"/>
      <c r="E30" s="95"/>
    </row>
    <row r="31" spans="1:14" x14ac:dyDescent="0.25">
      <c r="A31" s="50" t="s">
        <v>138</v>
      </c>
      <c r="B31" s="49">
        <v>87481</v>
      </c>
      <c r="C31" s="48">
        <v>44469</v>
      </c>
      <c r="D31" s="47"/>
      <c r="E31" s="95"/>
    </row>
    <row r="32" spans="1:14" x14ac:dyDescent="0.25">
      <c r="A32" s="50" t="s">
        <v>137</v>
      </c>
      <c r="B32" s="49">
        <v>101228</v>
      </c>
      <c r="C32" s="48">
        <v>44510</v>
      </c>
      <c r="D32" s="47"/>
      <c r="E32" s="95"/>
    </row>
    <row r="33" spans="1:5" x14ac:dyDescent="0.25">
      <c r="A33" s="50" t="s">
        <v>136</v>
      </c>
      <c r="B33" s="49">
        <v>151412</v>
      </c>
      <c r="C33" s="48">
        <v>44483</v>
      </c>
      <c r="D33" s="47"/>
      <c r="E33" s="95"/>
    </row>
    <row r="34" spans="1:5" x14ac:dyDescent="0.25">
      <c r="A34" s="50" t="s">
        <v>135</v>
      </c>
      <c r="B34" s="49">
        <v>57156</v>
      </c>
      <c r="C34" s="48">
        <v>44487</v>
      </c>
      <c r="D34" s="47"/>
      <c r="E34" s="95"/>
    </row>
    <row r="35" spans="1:5" x14ac:dyDescent="0.25">
      <c r="A35" s="50" t="s">
        <v>134</v>
      </c>
      <c r="B35" s="49">
        <v>155317</v>
      </c>
      <c r="C35" s="48">
        <v>44436</v>
      </c>
      <c r="D35" s="47"/>
      <c r="E35" s="95"/>
    </row>
    <row r="36" spans="1:5" x14ac:dyDescent="0.25">
      <c r="A36" s="50" t="s">
        <v>133</v>
      </c>
      <c r="B36" s="49">
        <v>114224</v>
      </c>
      <c r="C36" s="48">
        <v>44391</v>
      </c>
      <c r="D36" s="47"/>
      <c r="E36" s="95"/>
    </row>
    <row r="37" spans="1:5" x14ac:dyDescent="0.25">
      <c r="A37" s="50" t="s">
        <v>132</v>
      </c>
      <c r="B37" s="49">
        <v>50467</v>
      </c>
      <c r="C37" s="48">
        <v>44430</v>
      </c>
      <c r="D37" s="47"/>
      <c r="E37" s="95"/>
    </row>
    <row r="38" spans="1:5" x14ac:dyDescent="0.25">
      <c r="A38" s="50" t="s">
        <v>131</v>
      </c>
      <c r="B38" s="49">
        <v>67986</v>
      </c>
      <c r="C38" s="48">
        <v>44445</v>
      </c>
      <c r="D38" s="47"/>
      <c r="E38" s="95"/>
    </row>
    <row r="39" spans="1:5" x14ac:dyDescent="0.25">
      <c r="A39" s="50" t="s">
        <v>130</v>
      </c>
      <c r="B39" s="49">
        <v>64479</v>
      </c>
      <c r="C39" s="48">
        <v>44496</v>
      </c>
      <c r="D39" s="47"/>
      <c r="E39" s="95"/>
    </row>
    <row r="40" spans="1:5" x14ac:dyDescent="0.25">
      <c r="A40" s="50" t="s">
        <v>129</v>
      </c>
      <c r="B40" s="49">
        <v>63732</v>
      </c>
      <c r="C40" s="48">
        <v>44328</v>
      </c>
      <c r="D40" s="47"/>
      <c r="E40" s="9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zoomScale="145" zoomScaleNormal="145" workbookViewId="0">
      <selection activeCell="G6" sqref="G6"/>
    </sheetView>
  </sheetViews>
  <sheetFormatPr defaultRowHeight="15" x14ac:dyDescent="0.25"/>
  <cols>
    <col min="1" max="1" width="11.28515625" bestFit="1" customWidth="1"/>
    <col min="2" max="2" width="8.85546875" bestFit="1" customWidth="1"/>
    <col min="9" max="9" width="11" customWidth="1"/>
    <col min="10" max="10" width="11.28515625" customWidth="1"/>
    <col min="11" max="11" width="11" customWidth="1"/>
  </cols>
  <sheetData>
    <row r="1" spans="1:14" x14ac:dyDescent="0.25">
      <c r="A1" s="27"/>
      <c r="B1" s="32"/>
      <c r="C1" s="32"/>
      <c r="D1" s="32"/>
      <c r="E1" s="32"/>
      <c r="F1" s="33"/>
      <c r="G1" s="27"/>
      <c r="H1" s="32"/>
      <c r="I1" s="32"/>
      <c r="J1" s="32"/>
      <c r="K1" s="32"/>
      <c r="L1" s="32"/>
      <c r="M1" s="32"/>
      <c r="N1" s="33"/>
    </row>
    <row r="2" spans="1:14" x14ac:dyDescent="0.25">
      <c r="A2" s="16" t="s">
        <v>181</v>
      </c>
      <c r="B2" s="5" t="s">
        <v>182</v>
      </c>
      <c r="C2" s="73">
        <v>20</v>
      </c>
      <c r="E2" s="5" t="s">
        <v>197</v>
      </c>
      <c r="F2" s="79"/>
      <c r="G2" s="18"/>
      <c r="I2" s="190" t="s">
        <v>202</v>
      </c>
      <c r="J2" s="190" t="s">
        <v>201</v>
      </c>
      <c r="K2" s="191" t="s">
        <v>203</v>
      </c>
      <c r="M2" s="5" t="s">
        <v>197</v>
      </c>
      <c r="N2" s="79"/>
    </row>
    <row r="3" spans="1:14" x14ac:dyDescent="0.25">
      <c r="A3" s="16" t="s">
        <v>183</v>
      </c>
      <c r="B3" s="5" t="s">
        <v>182</v>
      </c>
      <c r="C3" s="5">
        <v>60</v>
      </c>
      <c r="E3" s="5" t="s">
        <v>198</v>
      </c>
      <c r="F3" s="79"/>
      <c r="G3" s="18"/>
      <c r="I3" s="192" t="s">
        <v>181</v>
      </c>
      <c r="J3" s="192" t="s">
        <v>182</v>
      </c>
      <c r="K3" s="193">
        <v>20</v>
      </c>
      <c r="M3" s="5" t="s">
        <v>198</v>
      </c>
      <c r="N3" s="79"/>
    </row>
    <row r="4" spans="1:14" x14ac:dyDescent="0.25">
      <c r="A4" s="16" t="s">
        <v>184</v>
      </c>
      <c r="B4" s="5" t="s">
        <v>185</v>
      </c>
      <c r="C4" s="5">
        <v>50</v>
      </c>
      <c r="E4" s="5" t="s">
        <v>199</v>
      </c>
      <c r="F4" s="79"/>
      <c r="G4" s="18"/>
      <c r="I4" s="194" t="s">
        <v>183</v>
      </c>
      <c r="J4" s="194" t="s">
        <v>182</v>
      </c>
      <c r="K4" s="195">
        <v>60</v>
      </c>
      <c r="M4" s="5" t="s">
        <v>199</v>
      </c>
      <c r="N4" s="79"/>
    </row>
    <row r="5" spans="1:14" x14ac:dyDescent="0.25">
      <c r="A5" s="16" t="s">
        <v>186</v>
      </c>
      <c r="B5" s="5" t="s">
        <v>185</v>
      </c>
      <c r="C5" s="5">
        <v>30</v>
      </c>
      <c r="E5" s="5" t="s">
        <v>200</v>
      </c>
      <c r="F5" s="79"/>
      <c r="G5" s="18"/>
      <c r="I5" s="192" t="s">
        <v>184</v>
      </c>
      <c r="J5" s="192" t="s">
        <v>185</v>
      </c>
      <c r="K5" s="196">
        <v>50</v>
      </c>
      <c r="M5" s="5" t="s">
        <v>200</v>
      </c>
      <c r="N5" s="79"/>
    </row>
    <row r="6" spans="1:14" x14ac:dyDescent="0.25">
      <c r="A6" s="16" t="s">
        <v>187</v>
      </c>
      <c r="B6" s="5" t="s">
        <v>182</v>
      </c>
      <c r="C6" s="5">
        <v>40</v>
      </c>
      <c r="F6" s="17"/>
      <c r="G6" s="18"/>
      <c r="I6" s="194" t="s">
        <v>186</v>
      </c>
      <c r="J6" s="194" t="s">
        <v>185</v>
      </c>
      <c r="K6" s="195">
        <v>30</v>
      </c>
      <c r="N6" s="17"/>
    </row>
    <row r="7" spans="1:14" x14ac:dyDescent="0.25">
      <c r="A7" s="16" t="s">
        <v>188</v>
      </c>
      <c r="B7" s="5" t="s">
        <v>189</v>
      </c>
      <c r="C7" s="5">
        <v>40</v>
      </c>
      <c r="F7" s="17"/>
      <c r="G7" s="18"/>
      <c r="I7" s="192" t="s">
        <v>187</v>
      </c>
      <c r="J7" s="192" t="s">
        <v>182</v>
      </c>
      <c r="K7" s="196">
        <v>40</v>
      </c>
      <c r="N7" s="17"/>
    </row>
    <row r="8" spans="1:14" x14ac:dyDescent="0.25">
      <c r="A8" s="16" t="s">
        <v>190</v>
      </c>
      <c r="B8" s="5" t="s">
        <v>189</v>
      </c>
      <c r="C8" s="5">
        <v>20</v>
      </c>
      <c r="F8" s="17"/>
      <c r="G8" s="18"/>
      <c r="I8" s="194" t="s">
        <v>188</v>
      </c>
      <c r="J8" s="194" t="s">
        <v>189</v>
      </c>
      <c r="K8" s="195">
        <v>40</v>
      </c>
      <c r="N8" s="17"/>
    </row>
    <row r="9" spans="1:14" x14ac:dyDescent="0.25">
      <c r="A9" s="16" t="s">
        <v>191</v>
      </c>
      <c r="B9" s="5" t="s">
        <v>189</v>
      </c>
      <c r="C9" s="5">
        <v>100</v>
      </c>
      <c r="F9" s="17"/>
      <c r="G9" s="18"/>
      <c r="I9" s="192" t="s">
        <v>190</v>
      </c>
      <c r="J9" s="192" t="s">
        <v>189</v>
      </c>
      <c r="K9" s="196">
        <v>20</v>
      </c>
      <c r="N9" s="17"/>
    </row>
    <row r="10" spans="1:14" x14ac:dyDescent="0.25">
      <c r="A10" s="16" t="s">
        <v>192</v>
      </c>
      <c r="B10" s="5" t="s">
        <v>185</v>
      </c>
      <c r="C10" s="5">
        <v>50</v>
      </c>
      <c r="F10" s="17"/>
      <c r="G10" s="18"/>
      <c r="I10" s="194" t="s">
        <v>191</v>
      </c>
      <c r="J10" s="194" t="s">
        <v>189</v>
      </c>
      <c r="K10" s="195">
        <v>100</v>
      </c>
      <c r="N10" s="17"/>
    </row>
    <row r="11" spans="1:14" x14ac:dyDescent="0.25">
      <c r="A11" s="16" t="s">
        <v>193</v>
      </c>
      <c r="B11" s="5" t="s">
        <v>185</v>
      </c>
      <c r="C11" s="5">
        <v>10</v>
      </c>
      <c r="F11" s="17"/>
      <c r="G11" s="18"/>
      <c r="I11" s="192" t="s">
        <v>192</v>
      </c>
      <c r="J11" s="192" t="s">
        <v>185</v>
      </c>
      <c r="K11" s="196">
        <v>50</v>
      </c>
      <c r="N11" s="17"/>
    </row>
    <row r="12" spans="1:14" x14ac:dyDescent="0.25">
      <c r="A12" s="16" t="s">
        <v>194</v>
      </c>
      <c r="B12" s="5" t="s">
        <v>189</v>
      </c>
      <c r="C12" s="5">
        <v>50</v>
      </c>
      <c r="F12" s="17"/>
      <c r="G12" s="18"/>
      <c r="I12" s="194" t="s">
        <v>193</v>
      </c>
      <c r="J12" s="194" t="s">
        <v>185</v>
      </c>
      <c r="K12" s="195">
        <v>10</v>
      </c>
      <c r="N12" s="17"/>
    </row>
    <row r="13" spans="1:14" x14ac:dyDescent="0.25">
      <c r="A13" s="16" t="s">
        <v>195</v>
      </c>
      <c r="B13" s="5" t="s">
        <v>189</v>
      </c>
      <c r="C13" s="5">
        <v>50</v>
      </c>
      <c r="F13" s="17"/>
      <c r="G13" s="18"/>
      <c r="I13" s="192" t="s">
        <v>194</v>
      </c>
      <c r="J13" s="192" t="s">
        <v>189</v>
      </c>
      <c r="K13" s="196">
        <v>50</v>
      </c>
      <c r="N13" s="17"/>
    </row>
    <row r="14" spans="1:14" x14ac:dyDescent="0.25">
      <c r="A14" s="16" t="s">
        <v>196</v>
      </c>
      <c r="B14" s="5" t="s">
        <v>182</v>
      </c>
      <c r="C14" s="5">
        <v>50</v>
      </c>
      <c r="F14" s="17"/>
      <c r="G14" s="18"/>
      <c r="I14" s="194" t="s">
        <v>195</v>
      </c>
      <c r="J14" s="194" t="s">
        <v>189</v>
      </c>
      <c r="K14" s="195">
        <v>50</v>
      </c>
      <c r="N14" s="17"/>
    </row>
    <row r="15" spans="1:14" x14ac:dyDescent="0.25">
      <c r="A15" s="16" t="s">
        <v>191</v>
      </c>
      <c r="B15" s="5" t="s">
        <v>189</v>
      </c>
      <c r="C15" s="5">
        <v>100</v>
      </c>
      <c r="F15" s="17"/>
      <c r="G15" s="18"/>
      <c r="I15" s="192" t="s">
        <v>196</v>
      </c>
      <c r="J15" s="192" t="s">
        <v>182</v>
      </c>
      <c r="K15" s="196">
        <v>50</v>
      </c>
      <c r="N15" s="17"/>
    </row>
    <row r="16" spans="1:14" x14ac:dyDescent="0.25">
      <c r="A16" s="16" t="s">
        <v>184</v>
      </c>
      <c r="B16" s="5" t="s">
        <v>185</v>
      </c>
      <c r="C16" s="5">
        <v>40</v>
      </c>
      <c r="F16" s="17"/>
      <c r="G16" s="18"/>
      <c r="I16" s="194" t="s">
        <v>191</v>
      </c>
      <c r="J16" s="194" t="s">
        <v>189</v>
      </c>
      <c r="K16" s="195">
        <v>100</v>
      </c>
      <c r="N16" s="17"/>
    </row>
    <row r="17" spans="1:14" x14ac:dyDescent="0.25">
      <c r="A17" s="16" t="s">
        <v>186</v>
      </c>
      <c r="B17" s="5" t="s">
        <v>185</v>
      </c>
      <c r="C17" s="5">
        <v>60</v>
      </c>
      <c r="F17" s="17"/>
      <c r="G17" s="18"/>
      <c r="I17" s="192" t="s">
        <v>184</v>
      </c>
      <c r="J17" s="192" t="s">
        <v>185</v>
      </c>
      <c r="K17" s="196">
        <v>40</v>
      </c>
      <c r="N17" s="17"/>
    </row>
    <row r="18" spans="1:14" x14ac:dyDescent="0.25">
      <c r="A18" s="16" t="s">
        <v>187</v>
      </c>
      <c r="B18" s="5" t="s">
        <v>182</v>
      </c>
      <c r="C18" s="5">
        <v>40</v>
      </c>
      <c r="F18" s="17"/>
      <c r="G18" s="18"/>
      <c r="I18" s="194" t="s">
        <v>186</v>
      </c>
      <c r="J18" s="194" t="s">
        <v>185</v>
      </c>
      <c r="K18" s="195">
        <v>60</v>
      </c>
      <c r="N18" s="17"/>
    </row>
    <row r="19" spans="1:14" x14ac:dyDescent="0.25">
      <c r="A19" s="16" t="s">
        <v>188</v>
      </c>
      <c r="B19" s="5" t="s">
        <v>189</v>
      </c>
      <c r="C19" s="5">
        <v>20</v>
      </c>
      <c r="F19" s="17"/>
      <c r="G19" s="18"/>
      <c r="I19" s="192" t="s">
        <v>187</v>
      </c>
      <c r="J19" s="192" t="s">
        <v>182</v>
      </c>
      <c r="K19" s="196">
        <v>40</v>
      </c>
      <c r="N19" s="17"/>
    </row>
    <row r="20" spans="1:14" x14ac:dyDescent="0.25">
      <c r="A20" s="16" t="s">
        <v>190</v>
      </c>
      <c r="B20" s="5" t="s">
        <v>189</v>
      </c>
      <c r="C20" s="5">
        <v>40</v>
      </c>
      <c r="F20" s="17"/>
      <c r="G20" s="18"/>
      <c r="I20" s="194" t="s">
        <v>188</v>
      </c>
      <c r="J20" s="194" t="s">
        <v>189</v>
      </c>
      <c r="K20" s="195">
        <v>20</v>
      </c>
      <c r="N20" s="17"/>
    </row>
    <row r="21" spans="1:14" x14ac:dyDescent="0.25">
      <c r="A21" s="16" t="s">
        <v>191</v>
      </c>
      <c r="B21" s="5" t="s">
        <v>189</v>
      </c>
      <c r="C21" s="5">
        <v>120</v>
      </c>
      <c r="F21" s="17"/>
      <c r="G21" s="18"/>
      <c r="I21" s="192" t="s">
        <v>190</v>
      </c>
      <c r="J21" s="192" t="s">
        <v>189</v>
      </c>
      <c r="K21" s="196">
        <v>40</v>
      </c>
      <c r="N21" s="17"/>
    </row>
    <row r="22" spans="1:14" x14ac:dyDescent="0.25">
      <c r="A22" s="16" t="s">
        <v>192</v>
      </c>
      <c r="B22" s="5" t="s">
        <v>185</v>
      </c>
      <c r="C22" s="5">
        <v>60</v>
      </c>
      <c r="F22" s="17"/>
      <c r="G22" s="18"/>
      <c r="I22" s="194" t="s">
        <v>191</v>
      </c>
      <c r="J22" s="194" t="s">
        <v>189</v>
      </c>
      <c r="K22" s="195">
        <v>120</v>
      </c>
      <c r="N22" s="17"/>
    </row>
    <row r="23" spans="1:14" x14ac:dyDescent="0.25">
      <c r="A23" s="16" t="s">
        <v>193</v>
      </c>
      <c r="B23" s="5" t="s">
        <v>185</v>
      </c>
      <c r="C23" s="5">
        <v>5</v>
      </c>
      <c r="F23" s="17"/>
      <c r="G23" s="18"/>
      <c r="I23" s="192" t="s">
        <v>192</v>
      </c>
      <c r="J23" s="192" t="s">
        <v>185</v>
      </c>
      <c r="K23" s="196">
        <v>60</v>
      </c>
      <c r="N23" s="17"/>
    </row>
    <row r="24" spans="1:14" x14ac:dyDescent="0.25">
      <c r="A24" s="16" t="s">
        <v>183</v>
      </c>
      <c r="B24" s="5" t="s">
        <v>182</v>
      </c>
      <c r="C24" s="5">
        <v>90</v>
      </c>
      <c r="F24" s="17"/>
      <c r="G24" s="18"/>
      <c r="I24" s="194" t="s">
        <v>193</v>
      </c>
      <c r="J24" s="194" t="s">
        <v>185</v>
      </c>
      <c r="K24" s="195">
        <v>5</v>
      </c>
      <c r="N24" s="17"/>
    </row>
    <row r="25" spans="1:14" x14ac:dyDescent="0.25">
      <c r="A25" s="16" t="s">
        <v>184</v>
      </c>
      <c r="B25" s="5" t="s">
        <v>185</v>
      </c>
      <c r="C25" s="5">
        <v>50</v>
      </c>
      <c r="F25" s="17"/>
      <c r="G25" s="18"/>
      <c r="I25" s="192" t="s">
        <v>183</v>
      </c>
      <c r="J25" s="192" t="s">
        <v>182</v>
      </c>
      <c r="K25" s="196">
        <v>90</v>
      </c>
      <c r="N25" s="17"/>
    </row>
    <row r="26" spans="1:14" x14ac:dyDescent="0.25">
      <c r="A26" s="16" t="s">
        <v>186</v>
      </c>
      <c r="B26" s="5" t="s">
        <v>185</v>
      </c>
      <c r="C26" s="5">
        <v>50</v>
      </c>
      <c r="F26" s="17"/>
      <c r="G26" s="18"/>
      <c r="I26" s="194" t="s">
        <v>184</v>
      </c>
      <c r="J26" s="194" t="s">
        <v>185</v>
      </c>
      <c r="K26" s="195">
        <v>50</v>
      </c>
      <c r="N26" s="17"/>
    </row>
    <row r="27" spans="1:14" x14ac:dyDescent="0.25">
      <c r="A27" s="16" t="s">
        <v>187</v>
      </c>
      <c r="B27" s="5" t="s">
        <v>182</v>
      </c>
      <c r="C27" s="5">
        <v>45</v>
      </c>
      <c r="F27" s="17"/>
      <c r="G27" s="18"/>
      <c r="I27" s="192" t="s">
        <v>186</v>
      </c>
      <c r="J27" s="192" t="s">
        <v>185</v>
      </c>
      <c r="K27" s="196">
        <v>50</v>
      </c>
      <c r="N27" s="17"/>
    </row>
    <row r="28" spans="1:14" x14ac:dyDescent="0.25">
      <c r="A28" s="16" t="s">
        <v>188</v>
      </c>
      <c r="B28" s="5" t="s">
        <v>189</v>
      </c>
      <c r="C28" s="5">
        <v>34</v>
      </c>
      <c r="F28" s="17"/>
      <c r="G28" s="18"/>
      <c r="I28" s="194" t="s">
        <v>187</v>
      </c>
      <c r="J28" s="194" t="s">
        <v>182</v>
      </c>
      <c r="K28" s="195">
        <v>45</v>
      </c>
      <c r="N28" s="17"/>
    </row>
    <row r="29" spans="1:14" x14ac:dyDescent="0.25">
      <c r="A29" s="16" t="s">
        <v>190</v>
      </c>
      <c r="B29" s="5" t="s">
        <v>189</v>
      </c>
      <c r="C29" s="5">
        <v>12</v>
      </c>
      <c r="F29" s="17"/>
      <c r="G29" s="18"/>
      <c r="I29" s="192" t="s">
        <v>188</v>
      </c>
      <c r="J29" s="192" t="s">
        <v>189</v>
      </c>
      <c r="K29" s="196">
        <v>34</v>
      </c>
      <c r="N29" s="17"/>
    </row>
    <row r="30" spans="1:14" x14ac:dyDescent="0.25">
      <c r="A30" s="18"/>
      <c r="F30" s="17"/>
      <c r="G30" s="18"/>
      <c r="I30" s="197" t="s">
        <v>190</v>
      </c>
      <c r="J30" s="197" t="s">
        <v>189</v>
      </c>
      <c r="K30" s="189">
        <v>12</v>
      </c>
      <c r="N30" s="17"/>
    </row>
    <row r="31" spans="1:14" ht="15.75" thickBot="1" x14ac:dyDescent="0.3">
      <c r="A31" s="24"/>
      <c r="B31" s="25"/>
      <c r="C31" s="25"/>
      <c r="D31" s="25"/>
      <c r="E31" s="25"/>
      <c r="F31" s="26"/>
      <c r="G31" s="24"/>
      <c r="H31" s="25"/>
      <c r="I31" s="25"/>
      <c r="J31" s="25"/>
      <c r="K31" s="25"/>
      <c r="L31" s="25"/>
      <c r="M31" s="25"/>
      <c r="N31" s="2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"/>
  <sheetViews>
    <sheetView tabSelected="1" zoomScale="115" zoomScaleNormal="115" workbookViewId="0">
      <selection activeCell="H9" sqref="H9"/>
    </sheetView>
  </sheetViews>
  <sheetFormatPr defaultRowHeight="15" x14ac:dyDescent="0.25"/>
  <cols>
    <col min="1" max="1" width="17.7109375" customWidth="1"/>
    <col min="2" max="2" width="23" customWidth="1"/>
    <col min="3" max="3" width="13.28515625" customWidth="1"/>
    <col min="5" max="5" width="12.28515625" customWidth="1"/>
    <col min="8" max="8" width="24.140625" customWidth="1"/>
    <col min="9" max="9" width="13.85546875" customWidth="1"/>
  </cols>
  <sheetData>
    <row r="1" spans="1:11" x14ac:dyDescent="0.25">
      <c r="A1" s="180" t="s">
        <v>262</v>
      </c>
      <c r="B1" s="181" t="s">
        <v>263</v>
      </c>
      <c r="C1" s="181" t="s">
        <v>264</v>
      </c>
      <c r="D1" s="181" t="s">
        <v>2</v>
      </c>
      <c r="E1" s="182" t="s">
        <v>74</v>
      </c>
    </row>
    <row r="2" spans="1:11" x14ac:dyDescent="0.25">
      <c r="A2" s="199" t="s">
        <v>204</v>
      </c>
      <c r="B2" s="184" t="s">
        <v>205</v>
      </c>
      <c r="C2" s="184">
        <v>12</v>
      </c>
      <c r="D2" s="184">
        <v>0.85</v>
      </c>
      <c r="E2" s="185">
        <v>10.199999999999999</v>
      </c>
      <c r="H2" s="3" t="s">
        <v>39</v>
      </c>
      <c r="I2" s="3" t="s">
        <v>74</v>
      </c>
    </row>
    <row r="3" spans="1:11" x14ac:dyDescent="0.25">
      <c r="A3" s="200" t="s">
        <v>206</v>
      </c>
      <c r="B3" s="187" t="s">
        <v>205</v>
      </c>
      <c r="C3" s="187">
        <v>2</v>
      </c>
      <c r="D3" s="187">
        <v>0.75</v>
      </c>
      <c r="E3" s="188">
        <v>1.5</v>
      </c>
      <c r="H3" t="s">
        <v>182</v>
      </c>
      <c r="I3" s="80"/>
    </row>
    <row r="4" spans="1:11" x14ac:dyDescent="0.25">
      <c r="A4" s="199" t="s">
        <v>207</v>
      </c>
      <c r="B4" s="184" t="s">
        <v>208</v>
      </c>
      <c r="C4" s="184">
        <v>1</v>
      </c>
      <c r="D4" s="184">
        <v>1.34</v>
      </c>
      <c r="E4" s="185">
        <v>1.34</v>
      </c>
    </row>
    <row r="5" spans="1:11" x14ac:dyDescent="0.25">
      <c r="A5" s="200" t="s">
        <v>209</v>
      </c>
      <c r="B5" s="187" t="s">
        <v>208</v>
      </c>
      <c r="C5" s="187">
        <v>3</v>
      </c>
      <c r="D5" s="187">
        <v>3.15</v>
      </c>
      <c r="E5" s="188">
        <v>9.4499999999999993</v>
      </c>
      <c r="H5" s="3" t="s">
        <v>39</v>
      </c>
      <c r="I5" s="3" t="s">
        <v>264</v>
      </c>
    </row>
    <row r="6" spans="1:11" x14ac:dyDescent="0.25">
      <c r="A6" s="199" t="s">
        <v>210</v>
      </c>
      <c r="B6" s="184" t="s">
        <v>205</v>
      </c>
      <c r="C6" s="184">
        <v>1</v>
      </c>
      <c r="D6" s="184">
        <v>2.4500000000000002</v>
      </c>
      <c r="E6" s="185">
        <v>2.4500000000000002</v>
      </c>
      <c r="H6" t="s">
        <v>265</v>
      </c>
      <c r="I6" s="80"/>
    </row>
    <row r="7" spans="1:11" x14ac:dyDescent="0.25">
      <c r="A7" s="200" t="s">
        <v>211</v>
      </c>
      <c r="B7" s="187" t="s">
        <v>212</v>
      </c>
      <c r="C7" s="187">
        <v>5</v>
      </c>
      <c r="D7" s="187">
        <v>0.65</v>
      </c>
      <c r="E7" s="188">
        <v>3.25</v>
      </c>
    </row>
    <row r="8" spans="1:11" x14ac:dyDescent="0.25">
      <c r="A8" s="199" t="s">
        <v>195</v>
      </c>
      <c r="B8" s="184" t="s">
        <v>212</v>
      </c>
      <c r="C8" s="184">
        <v>1</v>
      </c>
      <c r="D8" s="184">
        <v>0.75</v>
      </c>
      <c r="E8" s="185">
        <v>0.75</v>
      </c>
      <c r="H8" s="3" t="s">
        <v>39</v>
      </c>
      <c r="I8" s="3" t="s">
        <v>74</v>
      </c>
    </row>
    <row r="9" spans="1:11" x14ac:dyDescent="0.25">
      <c r="A9" s="200" t="s">
        <v>213</v>
      </c>
      <c r="B9" s="187" t="s">
        <v>214</v>
      </c>
      <c r="C9" s="187">
        <v>4</v>
      </c>
      <c r="D9" s="187">
        <v>4.3499999999999996</v>
      </c>
      <c r="E9" s="188">
        <v>17.399999999999999</v>
      </c>
      <c r="H9" t="str">
        <f>B15</f>
        <v>Молочные продукты</v>
      </c>
      <c r="I9" s="81"/>
      <c r="K9" s="82"/>
    </row>
    <row r="10" spans="1:11" x14ac:dyDescent="0.25">
      <c r="A10" s="199" t="s">
        <v>196</v>
      </c>
      <c r="B10" s="184" t="s">
        <v>182</v>
      </c>
      <c r="C10" s="184">
        <v>1</v>
      </c>
      <c r="D10" s="184">
        <v>1.28</v>
      </c>
      <c r="E10" s="185">
        <v>1.28</v>
      </c>
    </row>
    <row r="11" spans="1:11" x14ac:dyDescent="0.25">
      <c r="A11" s="200" t="s">
        <v>215</v>
      </c>
      <c r="B11" s="187" t="s">
        <v>216</v>
      </c>
      <c r="C11" s="187">
        <v>1</v>
      </c>
      <c r="D11" s="187">
        <v>0.35</v>
      </c>
      <c r="E11" s="188">
        <v>0.35</v>
      </c>
      <c r="H11" s="3" t="str">
        <f>H8</f>
        <v>Критерий</v>
      </c>
      <c r="I11" s="3" t="s">
        <v>264</v>
      </c>
    </row>
    <row r="12" spans="1:11" x14ac:dyDescent="0.25">
      <c r="A12" s="199" t="s">
        <v>217</v>
      </c>
      <c r="B12" s="184" t="s">
        <v>216</v>
      </c>
      <c r="C12" s="184">
        <v>3</v>
      </c>
      <c r="D12" s="184">
        <v>0.42</v>
      </c>
      <c r="E12" s="185">
        <v>1.26</v>
      </c>
      <c r="H12" t="str">
        <f>B7</f>
        <v>Хлебобулочные изделия</v>
      </c>
      <c r="I12" s="81"/>
    </row>
    <row r="13" spans="1:11" x14ac:dyDescent="0.25">
      <c r="A13" s="200" t="s">
        <v>218</v>
      </c>
      <c r="B13" s="187" t="s">
        <v>219</v>
      </c>
      <c r="C13" s="187">
        <v>1</v>
      </c>
      <c r="D13" s="187">
        <v>3.2</v>
      </c>
      <c r="E13" s="188">
        <v>3.2</v>
      </c>
    </row>
    <row r="14" spans="1:11" x14ac:dyDescent="0.25">
      <c r="A14" s="199" t="s">
        <v>220</v>
      </c>
      <c r="B14" s="184" t="s">
        <v>221</v>
      </c>
      <c r="C14" s="184">
        <v>3</v>
      </c>
      <c r="D14" s="184">
        <v>2.25</v>
      </c>
      <c r="E14" s="185">
        <v>6.75</v>
      </c>
    </row>
    <row r="15" spans="1:11" x14ac:dyDescent="0.25">
      <c r="A15" s="200" t="s">
        <v>204</v>
      </c>
      <c r="B15" s="187" t="s">
        <v>205</v>
      </c>
      <c r="C15" s="187">
        <v>13</v>
      </c>
      <c r="D15" s="187">
        <v>0.85</v>
      </c>
      <c r="E15" s="188">
        <v>11.049999999999999</v>
      </c>
    </row>
    <row r="16" spans="1:11" x14ac:dyDescent="0.25">
      <c r="A16" s="199" t="s">
        <v>210</v>
      </c>
      <c r="B16" s="184" t="s">
        <v>205</v>
      </c>
      <c r="C16" s="184">
        <v>14</v>
      </c>
      <c r="D16" s="184">
        <v>5.68</v>
      </c>
      <c r="E16" s="185">
        <v>79.52</v>
      </c>
    </row>
    <row r="17" spans="1:5" x14ac:dyDescent="0.25">
      <c r="A17" s="200" t="s">
        <v>222</v>
      </c>
      <c r="B17" s="187" t="s">
        <v>205</v>
      </c>
      <c r="C17" s="187">
        <v>2</v>
      </c>
      <c r="D17" s="187">
        <v>1.28</v>
      </c>
      <c r="E17" s="188">
        <v>2.56</v>
      </c>
    </row>
    <row r="18" spans="1:5" x14ac:dyDescent="0.25">
      <c r="A18" s="199" t="s">
        <v>223</v>
      </c>
      <c r="B18" s="184" t="s">
        <v>214</v>
      </c>
      <c r="C18" s="184">
        <v>2</v>
      </c>
      <c r="D18" s="184">
        <v>0.9</v>
      </c>
      <c r="E18" s="185">
        <v>1.8</v>
      </c>
    </row>
    <row r="19" spans="1:5" x14ac:dyDescent="0.25">
      <c r="A19" s="200" t="s">
        <v>224</v>
      </c>
      <c r="B19" s="187" t="s">
        <v>225</v>
      </c>
      <c r="C19" s="187">
        <v>0.7</v>
      </c>
      <c r="D19" s="187">
        <v>3.45</v>
      </c>
      <c r="E19" s="188">
        <v>2.415</v>
      </c>
    </row>
    <row r="20" spans="1:5" x14ac:dyDescent="0.25">
      <c r="A20" s="199" t="s">
        <v>226</v>
      </c>
      <c r="B20" s="184" t="s">
        <v>192</v>
      </c>
      <c r="C20" s="184">
        <v>1.85</v>
      </c>
      <c r="D20" s="184">
        <v>4.3499999999999996</v>
      </c>
      <c r="E20" s="185">
        <v>8.0474999999999994</v>
      </c>
    </row>
    <row r="21" spans="1:5" x14ac:dyDescent="0.25">
      <c r="A21" s="200" t="s">
        <v>227</v>
      </c>
      <c r="B21" s="187" t="s">
        <v>205</v>
      </c>
      <c r="C21" s="187">
        <v>11</v>
      </c>
      <c r="D21" s="187">
        <v>0.95</v>
      </c>
      <c r="E21" s="188">
        <v>10.45</v>
      </c>
    </row>
    <row r="22" spans="1:5" x14ac:dyDescent="0.25">
      <c r="A22" s="199" t="s">
        <v>204</v>
      </c>
      <c r="B22" s="184" t="s">
        <v>205</v>
      </c>
      <c r="C22" s="184">
        <v>15</v>
      </c>
      <c r="D22" s="184">
        <v>0.85</v>
      </c>
      <c r="E22" s="185">
        <v>12.75</v>
      </c>
    </row>
    <row r="23" spans="1:5" x14ac:dyDescent="0.25">
      <c r="A23" s="200" t="s">
        <v>228</v>
      </c>
      <c r="B23" s="187" t="s">
        <v>205</v>
      </c>
      <c r="C23" s="187">
        <v>11</v>
      </c>
      <c r="D23" s="187">
        <v>0.85</v>
      </c>
      <c r="E23" s="188">
        <v>9.35</v>
      </c>
    </row>
    <row r="24" spans="1:5" x14ac:dyDescent="0.25">
      <c r="A24" s="199" t="s">
        <v>229</v>
      </c>
      <c r="B24" s="184" t="s">
        <v>205</v>
      </c>
      <c r="C24" s="184">
        <v>1</v>
      </c>
      <c r="D24" s="184">
        <v>0.35</v>
      </c>
      <c r="E24" s="185">
        <v>0.35</v>
      </c>
    </row>
    <row r="25" spans="1:5" x14ac:dyDescent="0.25">
      <c r="A25" s="200" t="s">
        <v>230</v>
      </c>
      <c r="B25" s="187" t="s">
        <v>231</v>
      </c>
      <c r="C25" s="187">
        <v>1</v>
      </c>
      <c r="D25" s="187">
        <v>0.99</v>
      </c>
      <c r="E25" s="188">
        <v>0.99</v>
      </c>
    </row>
    <row r="26" spans="1:5" x14ac:dyDescent="0.25">
      <c r="A26" s="199" t="s">
        <v>232</v>
      </c>
      <c r="B26" s="184" t="s">
        <v>192</v>
      </c>
      <c r="C26" s="184">
        <v>1</v>
      </c>
      <c r="D26" s="184">
        <v>1.99</v>
      </c>
      <c r="E26" s="185">
        <v>1.99</v>
      </c>
    </row>
    <row r="27" spans="1:5" x14ac:dyDescent="0.25">
      <c r="A27" s="200" t="s">
        <v>233</v>
      </c>
      <c r="B27" s="187" t="s">
        <v>234</v>
      </c>
      <c r="C27" s="187">
        <v>0.35</v>
      </c>
      <c r="D27" s="187">
        <v>6.9</v>
      </c>
      <c r="E27" s="188">
        <v>2.415</v>
      </c>
    </row>
    <row r="28" spans="1:5" x14ac:dyDescent="0.25">
      <c r="A28" s="199" t="s">
        <v>235</v>
      </c>
      <c r="B28" s="184" t="s">
        <v>214</v>
      </c>
      <c r="C28" s="184">
        <v>1</v>
      </c>
      <c r="D28" s="184">
        <v>1.35</v>
      </c>
      <c r="E28" s="185">
        <v>1.35</v>
      </c>
    </row>
    <row r="29" spans="1:5" x14ac:dyDescent="0.25">
      <c r="A29" s="200" t="s">
        <v>224</v>
      </c>
      <c r="B29" s="187" t="s">
        <v>225</v>
      </c>
      <c r="C29" s="187">
        <v>0.4</v>
      </c>
      <c r="D29" s="187">
        <v>3.8</v>
      </c>
      <c r="E29" s="188">
        <v>1.52</v>
      </c>
    </row>
    <row r="30" spans="1:5" x14ac:dyDescent="0.25">
      <c r="A30" s="199" t="s">
        <v>204</v>
      </c>
      <c r="B30" s="184" t="s">
        <v>205</v>
      </c>
      <c r="C30" s="184">
        <v>17</v>
      </c>
      <c r="D30" s="184">
        <v>0.85</v>
      </c>
      <c r="E30" s="185">
        <v>14.45</v>
      </c>
    </row>
    <row r="31" spans="1:5" x14ac:dyDescent="0.25">
      <c r="A31" s="200" t="s">
        <v>206</v>
      </c>
      <c r="B31" s="187" t="s">
        <v>205</v>
      </c>
      <c r="C31" s="187">
        <v>2</v>
      </c>
      <c r="D31" s="187">
        <v>0.75</v>
      </c>
      <c r="E31" s="188">
        <v>1.5</v>
      </c>
    </row>
    <row r="32" spans="1:5" x14ac:dyDescent="0.25">
      <c r="A32" s="199" t="s">
        <v>236</v>
      </c>
      <c r="B32" s="184" t="s">
        <v>208</v>
      </c>
      <c r="C32" s="184">
        <v>1</v>
      </c>
      <c r="D32" s="184">
        <v>1.3</v>
      </c>
      <c r="E32" s="185">
        <v>1.3</v>
      </c>
    </row>
    <row r="33" spans="1:5" x14ac:dyDescent="0.25">
      <c r="A33" s="200" t="s">
        <v>237</v>
      </c>
      <c r="B33" s="187" t="s">
        <v>208</v>
      </c>
      <c r="C33" s="187">
        <v>1</v>
      </c>
      <c r="D33" s="187">
        <v>2.95</v>
      </c>
      <c r="E33" s="188">
        <v>2.95</v>
      </c>
    </row>
    <row r="34" spans="1:5" x14ac:dyDescent="0.25">
      <c r="A34" s="199" t="s">
        <v>210</v>
      </c>
      <c r="B34" s="184" t="s">
        <v>205</v>
      </c>
      <c r="C34" s="184">
        <v>14</v>
      </c>
      <c r="D34" s="184">
        <v>2.75</v>
      </c>
      <c r="E34" s="185">
        <v>38.5</v>
      </c>
    </row>
    <row r="35" spans="1:5" x14ac:dyDescent="0.25">
      <c r="A35" s="200" t="s">
        <v>211</v>
      </c>
      <c r="B35" s="187" t="s">
        <v>212</v>
      </c>
      <c r="C35" s="187">
        <v>1</v>
      </c>
      <c r="D35" s="187">
        <v>0.65</v>
      </c>
      <c r="E35" s="188">
        <v>0.65</v>
      </c>
    </row>
    <row r="36" spans="1:5" x14ac:dyDescent="0.25">
      <c r="A36" s="199" t="s">
        <v>195</v>
      </c>
      <c r="B36" s="184" t="s">
        <v>212</v>
      </c>
      <c r="C36" s="184">
        <v>1</v>
      </c>
      <c r="D36" s="184">
        <v>0.75</v>
      </c>
      <c r="E36" s="185">
        <v>0.75</v>
      </c>
    </row>
    <row r="37" spans="1:5" x14ac:dyDescent="0.25">
      <c r="A37" s="200" t="s">
        <v>238</v>
      </c>
      <c r="B37" s="187" t="s">
        <v>239</v>
      </c>
      <c r="C37" s="187">
        <v>1</v>
      </c>
      <c r="D37" s="187">
        <v>1.75</v>
      </c>
      <c r="E37" s="188">
        <v>1.75</v>
      </c>
    </row>
    <row r="38" spans="1:5" x14ac:dyDescent="0.25">
      <c r="A38" s="199" t="s">
        <v>196</v>
      </c>
      <c r="B38" s="184" t="s">
        <v>182</v>
      </c>
      <c r="C38" s="184">
        <v>4</v>
      </c>
      <c r="D38" s="184">
        <v>1.28</v>
      </c>
      <c r="E38" s="185">
        <v>5.12</v>
      </c>
    </row>
    <row r="39" spans="1:5" x14ac:dyDescent="0.25">
      <c r="A39" s="200" t="s">
        <v>215</v>
      </c>
      <c r="B39" s="187" t="s">
        <v>216</v>
      </c>
      <c r="C39" s="187">
        <v>1</v>
      </c>
      <c r="D39" s="187">
        <v>0.35</v>
      </c>
      <c r="E39" s="188">
        <v>0.35</v>
      </c>
    </row>
    <row r="40" spans="1:5" x14ac:dyDescent="0.25">
      <c r="A40" s="199" t="s">
        <v>217</v>
      </c>
      <c r="B40" s="184" t="s">
        <v>216</v>
      </c>
      <c r="C40" s="184">
        <v>3</v>
      </c>
      <c r="D40" s="184">
        <v>0.42</v>
      </c>
      <c r="E40" s="185">
        <v>1.26</v>
      </c>
    </row>
    <row r="41" spans="1:5" x14ac:dyDescent="0.25">
      <c r="A41" s="200" t="s">
        <v>240</v>
      </c>
      <c r="B41" s="187" t="s">
        <v>219</v>
      </c>
      <c r="C41" s="187">
        <v>6</v>
      </c>
      <c r="D41" s="187">
        <v>1.55</v>
      </c>
      <c r="E41" s="188">
        <v>9.3000000000000007</v>
      </c>
    </row>
    <row r="42" spans="1:5" x14ac:dyDescent="0.25">
      <c r="A42" s="199" t="s">
        <v>241</v>
      </c>
      <c r="B42" s="184" t="s">
        <v>221</v>
      </c>
      <c r="C42" s="184">
        <v>1</v>
      </c>
      <c r="D42" s="184">
        <v>1.25</v>
      </c>
      <c r="E42" s="185">
        <v>1.25</v>
      </c>
    </row>
    <row r="43" spans="1:5" x14ac:dyDescent="0.25">
      <c r="A43" s="200" t="s">
        <v>193</v>
      </c>
      <c r="B43" s="187" t="s">
        <v>208</v>
      </c>
      <c r="C43" s="187">
        <v>0.75</v>
      </c>
      <c r="D43" s="187">
        <v>2.99</v>
      </c>
      <c r="E43" s="188">
        <v>2.2425000000000002</v>
      </c>
    </row>
    <row r="44" spans="1:5" x14ac:dyDescent="0.25">
      <c r="A44" s="199" t="s">
        <v>204</v>
      </c>
      <c r="B44" s="184" t="s">
        <v>205</v>
      </c>
      <c r="C44" s="184">
        <v>20</v>
      </c>
      <c r="D44" s="184">
        <v>0.85</v>
      </c>
      <c r="E44" s="185">
        <v>17</v>
      </c>
    </row>
    <row r="45" spans="1:5" x14ac:dyDescent="0.25">
      <c r="A45" s="200" t="s">
        <v>242</v>
      </c>
      <c r="B45" s="187" t="s">
        <v>239</v>
      </c>
      <c r="C45" s="187">
        <v>1</v>
      </c>
      <c r="D45" s="187">
        <v>1.05</v>
      </c>
      <c r="E45" s="188">
        <v>1.05</v>
      </c>
    </row>
    <row r="46" spans="1:5" x14ac:dyDescent="0.25">
      <c r="A46" s="199" t="s">
        <v>243</v>
      </c>
      <c r="B46" s="184" t="s">
        <v>239</v>
      </c>
      <c r="C46" s="184">
        <v>0.5</v>
      </c>
      <c r="D46" s="184">
        <v>5.25</v>
      </c>
      <c r="E46" s="185">
        <v>2.625</v>
      </c>
    </row>
    <row r="47" spans="1:5" x14ac:dyDescent="0.25">
      <c r="A47" s="200" t="s">
        <v>209</v>
      </c>
      <c r="B47" s="187" t="s">
        <v>208</v>
      </c>
      <c r="C47" s="187">
        <v>1</v>
      </c>
      <c r="D47" s="187">
        <v>2.85</v>
      </c>
      <c r="E47" s="188">
        <v>2.85</v>
      </c>
    </row>
    <row r="48" spans="1:5" x14ac:dyDescent="0.25">
      <c r="A48" s="199" t="s">
        <v>210</v>
      </c>
      <c r="B48" s="184" t="s">
        <v>205</v>
      </c>
      <c r="C48" s="184">
        <v>12</v>
      </c>
      <c r="D48" s="184">
        <v>1.46</v>
      </c>
      <c r="E48" s="185">
        <v>17.52</v>
      </c>
    </row>
    <row r="49" spans="1:5" x14ac:dyDescent="0.25">
      <c r="A49" s="200" t="s">
        <v>211</v>
      </c>
      <c r="B49" s="187" t="s">
        <v>212</v>
      </c>
      <c r="C49" s="187">
        <v>2</v>
      </c>
      <c r="D49" s="187">
        <v>0.65</v>
      </c>
      <c r="E49" s="188">
        <v>1.3</v>
      </c>
    </row>
    <row r="50" spans="1:5" x14ac:dyDescent="0.25">
      <c r="A50" s="199" t="s">
        <v>195</v>
      </c>
      <c r="B50" s="184" t="s">
        <v>212</v>
      </c>
      <c r="C50" s="184">
        <v>3</v>
      </c>
      <c r="D50" s="184">
        <v>0.75</v>
      </c>
      <c r="E50" s="185">
        <v>2.25</v>
      </c>
    </row>
    <row r="51" spans="1:5" x14ac:dyDescent="0.25">
      <c r="A51" s="200" t="s">
        <v>244</v>
      </c>
      <c r="B51" s="187" t="s">
        <v>214</v>
      </c>
      <c r="C51" s="187">
        <v>1</v>
      </c>
      <c r="D51" s="187">
        <v>1.75</v>
      </c>
      <c r="E51" s="188">
        <v>1.75</v>
      </c>
    </row>
    <row r="52" spans="1:5" x14ac:dyDescent="0.25">
      <c r="A52" s="199" t="s">
        <v>196</v>
      </c>
      <c r="B52" s="184" t="s">
        <v>182</v>
      </c>
      <c r="C52" s="184">
        <v>1.5</v>
      </c>
      <c r="D52" s="184">
        <v>0.49</v>
      </c>
      <c r="E52" s="185">
        <v>0.73499999999999999</v>
      </c>
    </row>
    <row r="53" spans="1:5" x14ac:dyDescent="0.25">
      <c r="A53" s="200" t="s">
        <v>245</v>
      </c>
      <c r="B53" s="187" t="s">
        <v>216</v>
      </c>
      <c r="C53" s="187">
        <v>1.5</v>
      </c>
      <c r="D53" s="187">
        <v>0.8</v>
      </c>
      <c r="E53" s="188">
        <v>1.2000000000000002</v>
      </c>
    </row>
    <row r="54" spans="1:5" x14ac:dyDescent="0.25">
      <c r="A54" s="199" t="s">
        <v>217</v>
      </c>
      <c r="B54" s="184" t="s">
        <v>216</v>
      </c>
      <c r="C54" s="184">
        <v>2</v>
      </c>
      <c r="D54" s="184">
        <v>0.42</v>
      </c>
      <c r="E54" s="185">
        <v>0.84</v>
      </c>
    </row>
    <row r="55" spans="1:5" x14ac:dyDescent="0.25">
      <c r="A55" s="200" t="s">
        <v>246</v>
      </c>
      <c r="B55" s="187" t="s">
        <v>221</v>
      </c>
      <c r="C55" s="187">
        <v>1</v>
      </c>
      <c r="D55" s="187">
        <v>1</v>
      </c>
      <c r="E55" s="188">
        <v>1</v>
      </c>
    </row>
    <row r="56" spans="1:5" x14ac:dyDescent="0.25">
      <c r="A56" s="199" t="s">
        <v>247</v>
      </c>
      <c r="B56" s="184" t="s">
        <v>221</v>
      </c>
      <c r="C56" s="184">
        <v>1</v>
      </c>
      <c r="D56" s="184">
        <v>3.45</v>
      </c>
      <c r="E56" s="185">
        <v>3.45</v>
      </c>
    </row>
    <row r="57" spans="1:5" x14ac:dyDescent="0.25">
      <c r="A57" s="200" t="s">
        <v>204</v>
      </c>
      <c r="B57" s="187" t="s">
        <v>205</v>
      </c>
      <c r="C57" s="187">
        <v>11</v>
      </c>
      <c r="D57" s="187">
        <v>0.85</v>
      </c>
      <c r="E57" s="188">
        <v>9.35</v>
      </c>
    </row>
    <row r="58" spans="1:5" x14ac:dyDescent="0.25">
      <c r="A58" s="199" t="s">
        <v>210</v>
      </c>
      <c r="B58" s="184" t="s">
        <v>205</v>
      </c>
      <c r="C58" s="184">
        <v>12</v>
      </c>
      <c r="D58" s="184">
        <v>2.68</v>
      </c>
      <c r="E58" s="185">
        <v>32.160000000000004</v>
      </c>
    </row>
    <row r="59" spans="1:5" x14ac:dyDescent="0.25">
      <c r="A59" s="200" t="s">
        <v>222</v>
      </c>
      <c r="B59" s="187" t="s">
        <v>205</v>
      </c>
      <c r="C59" s="187">
        <v>3</v>
      </c>
      <c r="D59" s="187">
        <v>1.28</v>
      </c>
      <c r="E59" s="188">
        <v>3.84</v>
      </c>
    </row>
    <row r="60" spans="1:5" x14ac:dyDescent="0.25">
      <c r="A60" s="199" t="s">
        <v>223</v>
      </c>
      <c r="B60" s="184" t="s">
        <v>214</v>
      </c>
      <c r="C60" s="184">
        <v>2</v>
      </c>
      <c r="D60" s="184">
        <v>0.9</v>
      </c>
      <c r="E60" s="185">
        <v>1.8</v>
      </c>
    </row>
    <row r="61" spans="1:5" x14ac:dyDescent="0.25">
      <c r="A61" s="200" t="s">
        <v>224</v>
      </c>
      <c r="B61" s="187" t="s">
        <v>225</v>
      </c>
      <c r="C61" s="187">
        <v>0.7</v>
      </c>
      <c r="D61" s="187">
        <v>3.45</v>
      </c>
      <c r="E61" s="188">
        <v>2.415</v>
      </c>
    </row>
    <row r="62" spans="1:5" x14ac:dyDescent="0.25">
      <c r="A62" s="199" t="s">
        <v>248</v>
      </c>
      <c r="B62" s="184" t="s">
        <v>192</v>
      </c>
      <c r="C62" s="184">
        <v>1</v>
      </c>
      <c r="D62" s="184">
        <v>2.35</v>
      </c>
      <c r="E62" s="185">
        <v>2.35</v>
      </c>
    </row>
    <row r="63" spans="1:5" x14ac:dyDescent="0.25">
      <c r="A63" s="200" t="s">
        <v>227</v>
      </c>
      <c r="B63" s="187" t="s">
        <v>205</v>
      </c>
      <c r="C63" s="187">
        <v>1</v>
      </c>
      <c r="D63" s="187">
        <v>1.05</v>
      </c>
      <c r="E63" s="188">
        <v>1.05</v>
      </c>
    </row>
    <row r="64" spans="1:5" x14ac:dyDescent="0.25">
      <c r="A64" s="199" t="s">
        <v>204</v>
      </c>
      <c r="B64" s="184" t="s">
        <v>205</v>
      </c>
      <c r="C64" s="184">
        <v>12</v>
      </c>
      <c r="D64" s="184">
        <v>0.85</v>
      </c>
      <c r="E64" s="185">
        <v>10.199999999999999</v>
      </c>
    </row>
    <row r="65" spans="1:5" x14ac:dyDescent="0.25">
      <c r="A65" s="200" t="s">
        <v>206</v>
      </c>
      <c r="B65" s="187" t="s">
        <v>205</v>
      </c>
      <c r="C65" s="187">
        <v>3</v>
      </c>
      <c r="D65" s="187">
        <v>0.35</v>
      </c>
      <c r="E65" s="188">
        <v>1.0499999999999998</v>
      </c>
    </row>
    <row r="66" spans="1:5" x14ac:dyDescent="0.25">
      <c r="A66" s="199" t="s">
        <v>237</v>
      </c>
      <c r="B66" s="184" t="s">
        <v>208</v>
      </c>
      <c r="C66" s="184">
        <v>1</v>
      </c>
      <c r="D66" s="184">
        <v>1.79</v>
      </c>
      <c r="E66" s="185">
        <v>1.79</v>
      </c>
    </row>
    <row r="67" spans="1:5" x14ac:dyDescent="0.25">
      <c r="A67" s="200" t="s">
        <v>210</v>
      </c>
      <c r="B67" s="187" t="s">
        <v>205</v>
      </c>
      <c r="C67" s="187">
        <v>13</v>
      </c>
      <c r="D67" s="187">
        <v>0.99</v>
      </c>
      <c r="E67" s="188">
        <v>12.87</v>
      </c>
    </row>
    <row r="68" spans="1:5" x14ac:dyDescent="0.25">
      <c r="A68" s="199" t="s">
        <v>211</v>
      </c>
      <c r="B68" s="184" t="s">
        <v>212</v>
      </c>
      <c r="C68" s="184">
        <v>2</v>
      </c>
      <c r="D68" s="184">
        <v>0.65</v>
      </c>
      <c r="E68" s="185">
        <v>1.3</v>
      </c>
    </row>
    <row r="69" spans="1:5" x14ac:dyDescent="0.25">
      <c r="A69" s="200" t="s">
        <v>195</v>
      </c>
      <c r="B69" s="187" t="s">
        <v>212</v>
      </c>
      <c r="C69" s="187">
        <v>1</v>
      </c>
      <c r="D69" s="187">
        <v>0.75</v>
      </c>
      <c r="E69" s="188">
        <v>0.75</v>
      </c>
    </row>
    <row r="70" spans="1:5" x14ac:dyDescent="0.25">
      <c r="A70" s="199" t="s">
        <v>188</v>
      </c>
      <c r="B70" s="184" t="s">
        <v>239</v>
      </c>
      <c r="C70" s="184">
        <v>1.25</v>
      </c>
      <c r="D70" s="184">
        <v>2.25</v>
      </c>
      <c r="E70" s="185">
        <v>2.8125</v>
      </c>
    </row>
    <row r="71" spans="1:5" x14ac:dyDescent="0.25">
      <c r="A71" s="200" t="s">
        <v>249</v>
      </c>
      <c r="B71" s="187" t="s">
        <v>182</v>
      </c>
      <c r="C71" s="187">
        <v>1.3</v>
      </c>
      <c r="D71" s="187">
        <v>0.89</v>
      </c>
      <c r="E71" s="188">
        <v>1.157</v>
      </c>
    </row>
    <row r="72" spans="1:5" x14ac:dyDescent="0.25">
      <c r="A72" s="199" t="s">
        <v>250</v>
      </c>
      <c r="B72" s="184" t="s">
        <v>216</v>
      </c>
      <c r="C72" s="184">
        <v>0.5</v>
      </c>
      <c r="D72" s="184">
        <v>0.4</v>
      </c>
      <c r="E72" s="185">
        <v>0.2</v>
      </c>
    </row>
    <row r="73" spans="1:5" x14ac:dyDescent="0.25">
      <c r="A73" s="200" t="s">
        <v>217</v>
      </c>
      <c r="B73" s="187" t="s">
        <v>216</v>
      </c>
      <c r="C73" s="187">
        <v>2</v>
      </c>
      <c r="D73" s="187">
        <v>0.42</v>
      </c>
      <c r="E73" s="188">
        <v>0.84</v>
      </c>
    </row>
    <row r="74" spans="1:5" x14ac:dyDescent="0.25">
      <c r="A74" s="199" t="s">
        <v>246</v>
      </c>
      <c r="B74" s="184" t="s">
        <v>221</v>
      </c>
      <c r="C74" s="184">
        <v>1</v>
      </c>
      <c r="D74" s="184">
        <v>1</v>
      </c>
      <c r="E74" s="185">
        <v>1</v>
      </c>
    </row>
    <row r="75" spans="1:5" x14ac:dyDescent="0.25">
      <c r="A75" s="200" t="s">
        <v>251</v>
      </c>
      <c r="B75" s="187" t="s">
        <v>221</v>
      </c>
      <c r="C75" s="187">
        <v>1</v>
      </c>
      <c r="D75" s="187">
        <v>1.25</v>
      </c>
      <c r="E75" s="188">
        <v>1.25</v>
      </c>
    </row>
    <row r="76" spans="1:5" x14ac:dyDescent="0.25">
      <c r="A76" s="199" t="s">
        <v>228</v>
      </c>
      <c r="B76" s="184" t="s">
        <v>205</v>
      </c>
      <c r="C76" s="184">
        <v>11</v>
      </c>
      <c r="D76" s="184">
        <v>0.85</v>
      </c>
      <c r="E76" s="185">
        <v>9.35</v>
      </c>
    </row>
    <row r="77" spans="1:5" x14ac:dyDescent="0.25">
      <c r="A77" s="200" t="s">
        <v>210</v>
      </c>
      <c r="B77" s="187" t="s">
        <v>205</v>
      </c>
      <c r="C77" s="187">
        <v>10.5</v>
      </c>
      <c r="D77" s="187">
        <v>4.55</v>
      </c>
      <c r="E77" s="188">
        <v>47.774999999999999</v>
      </c>
    </row>
    <row r="78" spans="1:5" x14ac:dyDescent="0.25">
      <c r="A78" s="199" t="s">
        <v>222</v>
      </c>
      <c r="B78" s="184" t="s">
        <v>205</v>
      </c>
      <c r="C78" s="184">
        <v>1</v>
      </c>
      <c r="D78" s="184">
        <v>1.28</v>
      </c>
      <c r="E78" s="185">
        <v>1.28</v>
      </c>
    </row>
    <row r="79" spans="1:5" x14ac:dyDescent="0.25">
      <c r="A79" s="200" t="s">
        <v>252</v>
      </c>
      <c r="B79" s="187" t="s">
        <v>253</v>
      </c>
      <c r="C79" s="187">
        <v>1</v>
      </c>
      <c r="D79" s="187">
        <v>8.4499999999999993</v>
      </c>
      <c r="E79" s="188">
        <v>8.4499999999999993</v>
      </c>
    </row>
    <row r="80" spans="1:5" x14ac:dyDescent="0.25">
      <c r="A80" s="199" t="s">
        <v>249</v>
      </c>
      <c r="B80" s="184" t="s">
        <v>182</v>
      </c>
      <c r="C80" s="184">
        <v>1.5</v>
      </c>
      <c r="D80" s="184">
        <v>3.8</v>
      </c>
      <c r="E80" s="185">
        <v>5.6999999999999993</v>
      </c>
    </row>
    <row r="81" spans="1:5" x14ac:dyDescent="0.25">
      <c r="A81" s="200" t="s">
        <v>211</v>
      </c>
      <c r="B81" s="187" t="s">
        <v>212</v>
      </c>
      <c r="C81" s="187">
        <v>1</v>
      </c>
      <c r="D81" s="187">
        <v>0.65</v>
      </c>
      <c r="E81" s="188">
        <v>0.65</v>
      </c>
    </row>
    <row r="82" spans="1:5" x14ac:dyDescent="0.25">
      <c r="A82" s="199" t="s">
        <v>228</v>
      </c>
      <c r="B82" s="184" t="s">
        <v>205</v>
      </c>
      <c r="C82" s="184">
        <v>1</v>
      </c>
      <c r="D82" s="184">
        <v>0.85</v>
      </c>
      <c r="E82" s="185">
        <v>0.85</v>
      </c>
    </row>
    <row r="83" spans="1:5" x14ac:dyDescent="0.25">
      <c r="A83" s="200" t="s">
        <v>254</v>
      </c>
      <c r="B83" s="187" t="s">
        <v>231</v>
      </c>
      <c r="C83" s="187">
        <v>2</v>
      </c>
      <c r="D83" s="187">
        <v>1.25</v>
      </c>
      <c r="E83" s="188">
        <v>2.5</v>
      </c>
    </row>
    <row r="84" spans="1:5" x14ac:dyDescent="0.25">
      <c r="A84" s="199" t="s">
        <v>255</v>
      </c>
      <c r="B84" s="184" t="s">
        <v>231</v>
      </c>
      <c r="C84" s="184">
        <v>1</v>
      </c>
      <c r="D84" s="184">
        <v>4.5</v>
      </c>
      <c r="E84" s="185">
        <v>4.5</v>
      </c>
    </row>
    <row r="85" spans="1:5" x14ac:dyDescent="0.25">
      <c r="A85" s="200" t="s">
        <v>204</v>
      </c>
      <c r="B85" s="187" t="s">
        <v>205</v>
      </c>
      <c r="C85" s="187">
        <v>10.5</v>
      </c>
      <c r="D85" s="187">
        <v>0.85</v>
      </c>
      <c r="E85" s="188">
        <v>8.9249999999999989</v>
      </c>
    </row>
    <row r="86" spans="1:5" x14ac:dyDescent="0.25">
      <c r="A86" s="199" t="s">
        <v>210</v>
      </c>
      <c r="B86" s="184" t="s">
        <v>205</v>
      </c>
      <c r="C86" s="184">
        <v>11.5</v>
      </c>
      <c r="D86" s="184">
        <v>3.15</v>
      </c>
      <c r="E86" s="185">
        <v>36.225000000000001</v>
      </c>
    </row>
    <row r="87" spans="1:5" x14ac:dyDescent="0.25">
      <c r="A87" s="200" t="s">
        <v>222</v>
      </c>
      <c r="B87" s="187" t="s">
        <v>205</v>
      </c>
      <c r="C87" s="187">
        <v>1</v>
      </c>
      <c r="D87" s="187">
        <v>1.25</v>
      </c>
      <c r="E87" s="188">
        <v>1.25</v>
      </c>
    </row>
    <row r="88" spans="1:5" x14ac:dyDescent="0.25">
      <c r="A88" s="199" t="s">
        <v>256</v>
      </c>
      <c r="B88" s="184" t="s">
        <v>253</v>
      </c>
      <c r="C88" s="184">
        <v>1</v>
      </c>
      <c r="D88" s="184">
        <v>6.45</v>
      </c>
      <c r="E88" s="185">
        <v>6.45</v>
      </c>
    </row>
    <row r="89" spans="1:5" x14ac:dyDescent="0.25">
      <c r="A89" s="200" t="s">
        <v>257</v>
      </c>
      <c r="B89" s="187" t="s">
        <v>182</v>
      </c>
      <c r="C89" s="187">
        <v>1.32</v>
      </c>
      <c r="D89" s="187">
        <v>3.8</v>
      </c>
      <c r="E89" s="188">
        <v>5.016</v>
      </c>
    </row>
    <row r="90" spans="1:5" x14ac:dyDescent="0.25">
      <c r="A90" s="199" t="s">
        <v>211</v>
      </c>
      <c r="B90" s="184" t="s">
        <v>212</v>
      </c>
      <c r="C90" s="184">
        <v>1</v>
      </c>
      <c r="D90" s="184">
        <v>0.65</v>
      </c>
      <c r="E90" s="185">
        <v>0.65</v>
      </c>
    </row>
    <row r="91" spans="1:5" x14ac:dyDescent="0.25">
      <c r="A91" s="200" t="s">
        <v>227</v>
      </c>
      <c r="B91" s="187" t="s">
        <v>205</v>
      </c>
      <c r="C91" s="187">
        <v>1</v>
      </c>
      <c r="D91" s="187">
        <v>1.05</v>
      </c>
      <c r="E91" s="188">
        <v>1.05</v>
      </c>
    </row>
    <row r="92" spans="1:5" x14ac:dyDescent="0.25">
      <c r="A92" s="199" t="s">
        <v>258</v>
      </c>
      <c r="B92" s="184" t="s">
        <v>231</v>
      </c>
      <c r="C92" s="184">
        <v>2</v>
      </c>
      <c r="D92" s="184">
        <v>2.25</v>
      </c>
      <c r="E92" s="185">
        <v>4.5</v>
      </c>
    </row>
    <row r="93" spans="1:5" x14ac:dyDescent="0.25">
      <c r="A93" s="200" t="s">
        <v>254</v>
      </c>
      <c r="B93" s="187" t="s">
        <v>231</v>
      </c>
      <c r="C93" s="187">
        <v>1</v>
      </c>
      <c r="D93" s="187">
        <v>2.25</v>
      </c>
      <c r="E93" s="188">
        <v>2.25</v>
      </c>
    </row>
    <row r="94" spans="1:5" x14ac:dyDescent="0.25">
      <c r="A94" s="199" t="s">
        <v>217</v>
      </c>
      <c r="B94" s="184" t="s">
        <v>216</v>
      </c>
      <c r="C94" s="184">
        <v>3</v>
      </c>
      <c r="D94" s="184">
        <v>0.42</v>
      </c>
      <c r="E94" s="185">
        <v>1.26</v>
      </c>
    </row>
    <row r="95" spans="1:5" x14ac:dyDescent="0.25">
      <c r="A95" s="200" t="s">
        <v>259</v>
      </c>
      <c r="B95" s="187" t="s">
        <v>221</v>
      </c>
      <c r="C95" s="187">
        <v>1</v>
      </c>
      <c r="D95" s="187">
        <v>2.2999999999999998</v>
      </c>
      <c r="E95" s="188">
        <v>2.2999999999999998</v>
      </c>
    </row>
    <row r="96" spans="1:5" x14ac:dyDescent="0.25">
      <c r="A96" s="199" t="s">
        <v>220</v>
      </c>
      <c r="B96" s="184" t="s">
        <v>221</v>
      </c>
      <c r="C96" s="184">
        <v>1</v>
      </c>
      <c r="D96" s="184">
        <v>3.25</v>
      </c>
      <c r="E96" s="185">
        <v>3.25</v>
      </c>
    </row>
    <row r="97" spans="1:5" x14ac:dyDescent="0.25">
      <c r="A97" s="200" t="s">
        <v>204</v>
      </c>
      <c r="B97" s="187" t="s">
        <v>205</v>
      </c>
      <c r="C97" s="187">
        <v>12</v>
      </c>
      <c r="D97" s="187">
        <v>0.85</v>
      </c>
      <c r="E97" s="188">
        <v>10.199999999999999</v>
      </c>
    </row>
    <row r="98" spans="1:5" x14ac:dyDescent="0.25">
      <c r="A98" s="199" t="s">
        <v>210</v>
      </c>
      <c r="B98" s="184" t="s">
        <v>205</v>
      </c>
      <c r="C98" s="184">
        <v>11</v>
      </c>
      <c r="D98" s="184">
        <v>0.95</v>
      </c>
      <c r="E98" s="185">
        <v>10.45</v>
      </c>
    </row>
    <row r="99" spans="1:5" x14ac:dyDescent="0.25">
      <c r="A99" s="200" t="s">
        <v>222</v>
      </c>
      <c r="B99" s="187" t="s">
        <v>205</v>
      </c>
      <c r="C99" s="187">
        <v>1</v>
      </c>
      <c r="D99" s="187">
        <v>1.28</v>
      </c>
      <c r="E99" s="188">
        <v>1.28</v>
      </c>
    </row>
    <row r="100" spans="1:5" x14ac:dyDescent="0.25">
      <c r="A100" s="199" t="s">
        <v>260</v>
      </c>
      <c r="B100" s="184" t="s">
        <v>253</v>
      </c>
      <c r="C100" s="184">
        <v>1</v>
      </c>
      <c r="D100" s="184">
        <v>3.35</v>
      </c>
      <c r="E100" s="185">
        <v>3.35</v>
      </c>
    </row>
    <row r="101" spans="1:5" x14ac:dyDescent="0.25">
      <c r="A101" s="200" t="s">
        <v>261</v>
      </c>
      <c r="B101" s="187" t="s">
        <v>182</v>
      </c>
      <c r="C101" s="187">
        <v>0.75</v>
      </c>
      <c r="D101" s="187">
        <v>0.98</v>
      </c>
      <c r="E101" s="188">
        <v>0.73499999999999999</v>
      </c>
    </row>
    <row r="102" spans="1:5" x14ac:dyDescent="0.25">
      <c r="A102" s="199" t="s">
        <v>211</v>
      </c>
      <c r="B102" s="184" t="s">
        <v>212</v>
      </c>
      <c r="C102" s="184">
        <v>1</v>
      </c>
      <c r="D102" s="184">
        <v>0.65</v>
      </c>
      <c r="E102" s="185">
        <v>0.65</v>
      </c>
    </row>
    <row r="103" spans="1:5" x14ac:dyDescent="0.25">
      <c r="A103" s="200" t="s">
        <v>227</v>
      </c>
      <c r="B103" s="187" t="s">
        <v>205</v>
      </c>
      <c r="C103" s="187">
        <v>1</v>
      </c>
      <c r="D103" s="187">
        <v>1.05</v>
      </c>
      <c r="E103" s="188">
        <v>1.05</v>
      </c>
    </row>
    <row r="104" spans="1:5" x14ac:dyDescent="0.25">
      <c r="A104" s="199" t="s">
        <v>258</v>
      </c>
      <c r="B104" s="184" t="s">
        <v>231</v>
      </c>
      <c r="C104" s="184">
        <v>4</v>
      </c>
      <c r="D104" s="184">
        <v>1.75</v>
      </c>
      <c r="E104" s="185">
        <v>7</v>
      </c>
    </row>
    <row r="105" spans="1:5" x14ac:dyDescent="0.25">
      <c r="A105" s="198" t="s">
        <v>254</v>
      </c>
      <c r="B105" s="174" t="s">
        <v>231</v>
      </c>
      <c r="C105" s="174">
        <v>1</v>
      </c>
      <c r="D105" s="174">
        <v>3.5</v>
      </c>
      <c r="E105" s="175">
        <v>3.5</v>
      </c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2"/>
  <sheetViews>
    <sheetView zoomScaleNormal="100" workbookViewId="0">
      <selection activeCell="K2" sqref="K2"/>
    </sheetView>
  </sheetViews>
  <sheetFormatPr defaultRowHeight="15" x14ac:dyDescent="0.25"/>
  <cols>
    <col min="1" max="1" width="13.140625" customWidth="1"/>
    <col min="2" max="2" width="14.7109375" bestFit="1" customWidth="1"/>
    <col min="10" max="10" width="24.85546875" bestFit="1" customWidth="1"/>
    <col min="13" max="13" width="12.85546875" customWidth="1"/>
    <col min="14" max="14" width="14.140625" customWidth="1"/>
  </cols>
  <sheetData>
    <row r="1" spans="1:14" x14ac:dyDescent="0.25">
      <c r="A1" s="7" t="s">
        <v>266</v>
      </c>
      <c r="B1" s="7"/>
      <c r="D1" s="86" t="s">
        <v>267</v>
      </c>
      <c r="E1" s="87" t="s">
        <v>274</v>
      </c>
      <c r="G1" s="83" t="s">
        <v>267</v>
      </c>
      <c r="J1" s="88" t="s">
        <v>275</v>
      </c>
      <c r="K1" s="88" t="s">
        <v>3</v>
      </c>
    </row>
    <row r="2" spans="1:14" x14ac:dyDescent="0.25">
      <c r="A2" s="7" t="s">
        <v>267</v>
      </c>
      <c r="B2" s="7" t="s">
        <v>268</v>
      </c>
      <c r="D2" s="93"/>
      <c r="E2" s="92"/>
      <c r="G2" s="84" t="s">
        <v>273</v>
      </c>
      <c r="J2" s="89">
        <v>44511</v>
      </c>
      <c r="K2" s="5">
        <v>11</v>
      </c>
      <c r="M2" s="7" t="s">
        <v>278</v>
      </c>
      <c r="N2" s="89"/>
    </row>
    <row r="3" spans="1:14" x14ac:dyDescent="0.25">
      <c r="A3" s="5" t="s">
        <v>269</v>
      </c>
      <c r="B3" s="5">
        <v>4</v>
      </c>
      <c r="G3" s="84" t="s">
        <v>270</v>
      </c>
      <c r="J3" s="89">
        <v>44516</v>
      </c>
      <c r="K3" s="5">
        <v>20</v>
      </c>
    </row>
    <row r="4" spans="1:14" x14ac:dyDescent="0.25">
      <c r="A4" s="5" t="s">
        <v>269</v>
      </c>
      <c r="B4" s="5">
        <v>6</v>
      </c>
      <c r="G4" s="84" t="s">
        <v>272</v>
      </c>
      <c r="J4" s="89">
        <v>44520</v>
      </c>
      <c r="K4" s="5">
        <v>30</v>
      </c>
    </row>
    <row r="5" spans="1:14" x14ac:dyDescent="0.25">
      <c r="A5" s="5" t="s">
        <v>270</v>
      </c>
      <c r="B5" s="5">
        <v>29</v>
      </c>
      <c r="G5" s="84" t="s">
        <v>271</v>
      </c>
      <c r="J5" s="89">
        <v>44523</v>
      </c>
      <c r="K5" s="5">
        <v>40</v>
      </c>
    </row>
    <row r="6" spans="1:14" ht="15.75" thickBot="1" x14ac:dyDescent="0.3">
      <c r="A6" s="5" t="s">
        <v>269</v>
      </c>
      <c r="B6" s="5">
        <v>33</v>
      </c>
      <c r="G6" s="85" t="s">
        <v>269</v>
      </c>
      <c r="J6" s="89">
        <v>44525</v>
      </c>
      <c r="K6" s="5">
        <v>50</v>
      </c>
    </row>
    <row r="7" spans="1:14" x14ac:dyDescent="0.25">
      <c r="A7" s="5" t="s">
        <v>269</v>
      </c>
      <c r="B7" s="5">
        <v>145</v>
      </c>
      <c r="J7" s="89">
        <v>44526</v>
      </c>
      <c r="K7" s="5">
        <v>60</v>
      </c>
    </row>
    <row r="8" spans="1:14" x14ac:dyDescent="0.25">
      <c r="A8" s="5" t="s">
        <v>269</v>
      </c>
      <c r="B8" s="5">
        <v>16</v>
      </c>
      <c r="J8" s="90">
        <v>44527</v>
      </c>
      <c r="K8" s="5">
        <v>70</v>
      </c>
    </row>
    <row r="9" spans="1:14" x14ac:dyDescent="0.25">
      <c r="A9" s="5" t="s">
        <v>269</v>
      </c>
      <c r="B9" s="5">
        <v>16</v>
      </c>
      <c r="J9" s="89">
        <v>44530</v>
      </c>
      <c r="K9" s="5">
        <v>80</v>
      </c>
    </row>
    <row r="10" spans="1:14" x14ac:dyDescent="0.25">
      <c r="A10" s="5" t="s">
        <v>271</v>
      </c>
      <c r="B10" s="5">
        <v>18</v>
      </c>
      <c r="J10" s="89">
        <v>44531</v>
      </c>
      <c r="K10" s="5">
        <v>90</v>
      </c>
    </row>
    <row r="11" spans="1:14" x14ac:dyDescent="0.25">
      <c r="A11" s="5" t="s">
        <v>269</v>
      </c>
      <c r="B11" s="5">
        <v>20</v>
      </c>
    </row>
    <row r="12" spans="1:14" x14ac:dyDescent="0.25">
      <c r="A12" s="5" t="s">
        <v>269</v>
      </c>
      <c r="B12" s="5">
        <v>22</v>
      </c>
      <c r="J12" s="5" t="s">
        <v>276</v>
      </c>
      <c r="K12" s="5"/>
    </row>
    <row r="13" spans="1:14" x14ac:dyDescent="0.25">
      <c r="A13" s="5" t="s">
        <v>269</v>
      </c>
      <c r="B13" s="5">
        <v>24</v>
      </c>
      <c r="J13" s="5" t="s">
        <v>277</v>
      </c>
      <c r="K13" s="5"/>
    </row>
    <row r="14" spans="1:14" x14ac:dyDescent="0.25">
      <c r="A14" s="5" t="s">
        <v>269</v>
      </c>
      <c r="B14" s="5">
        <v>26</v>
      </c>
    </row>
    <row r="15" spans="1:14" x14ac:dyDescent="0.25">
      <c r="A15" s="5" t="s">
        <v>270</v>
      </c>
      <c r="B15" s="5">
        <v>28</v>
      </c>
    </row>
    <row r="16" spans="1:14" x14ac:dyDescent="0.25">
      <c r="A16" s="5" t="s">
        <v>270</v>
      </c>
      <c r="B16" s="5">
        <v>30</v>
      </c>
    </row>
    <row r="17" spans="1:2" x14ac:dyDescent="0.25">
      <c r="A17" s="5" t="s">
        <v>269</v>
      </c>
      <c r="B17" s="5">
        <v>32</v>
      </c>
    </row>
    <row r="18" spans="1:2" x14ac:dyDescent="0.25">
      <c r="A18" s="5" t="s">
        <v>272</v>
      </c>
      <c r="B18" s="5">
        <v>34</v>
      </c>
    </row>
    <row r="19" spans="1:2" x14ac:dyDescent="0.25">
      <c r="A19" s="5" t="s">
        <v>269</v>
      </c>
      <c r="B19" s="5">
        <v>36</v>
      </c>
    </row>
    <row r="20" spans="1:2" x14ac:dyDescent="0.25">
      <c r="A20" s="5" t="s">
        <v>273</v>
      </c>
      <c r="B20" s="5">
        <v>38</v>
      </c>
    </row>
    <row r="21" spans="1:2" x14ac:dyDescent="0.25">
      <c r="A21" s="5" t="s">
        <v>269</v>
      </c>
      <c r="B21" s="5">
        <v>40</v>
      </c>
    </row>
    <row r="22" spans="1:2" x14ac:dyDescent="0.25">
      <c r="A22" s="5" t="s">
        <v>269</v>
      </c>
      <c r="B22" s="5">
        <v>42</v>
      </c>
    </row>
    <row r="23" spans="1:2" x14ac:dyDescent="0.25">
      <c r="A23" s="5" t="s">
        <v>270</v>
      </c>
      <c r="B23" s="5">
        <v>44</v>
      </c>
    </row>
    <row r="24" spans="1:2" x14ac:dyDescent="0.25">
      <c r="A24" s="5" t="s">
        <v>271</v>
      </c>
      <c r="B24" s="5">
        <v>194</v>
      </c>
    </row>
    <row r="25" spans="1:2" x14ac:dyDescent="0.25">
      <c r="A25" s="5" t="s">
        <v>269</v>
      </c>
      <c r="B25" s="5">
        <v>48</v>
      </c>
    </row>
    <row r="26" spans="1:2" x14ac:dyDescent="0.25">
      <c r="A26" s="5" t="s">
        <v>271</v>
      </c>
      <c r="B26" s="5">
        <v>50</v>
      </c>
    </row>
    <row r="27" spans="1:2" x14ac:dyDescent="0.25">
      <c r="A27" s="5" t="s">
        <v>269</v>
      </c>
      <c r="B27" s="5">
        <v>52</v>
      </c>
    </row>
    <row r="28" spans="1:2" x14ac:dyDescent="0.25">
      <c r="A28" s="5" t="s">
        <v>270</v>
      </c>
      <c r="B28" s="5">
        <v>54</v>
      </c>
    </row>
    <row r="29" spans="1:2" x14ac:dyDescent="0.25">
      <c r="A29" s="5" t="s">
        <v>272</v>
      </c>
      <c r="B29" s="5">
        <v>56</v>
      </c>
    </row>
    <row r="30" spans="1:2" x14ac:dyDescent="0.25">
      <c r="A30" s="5" t="s">
        <v>269</v>
      </c>
      <c r="B30" s="5">
        <v>58</v>
      </c>
    </row>
    <row r="31" spans="1:2" x14ac:dyDescent="0.25">
      <c r="A31" s="5" t="s">
        <v>269</v>
      </c>
      <c r="B31" s="5">
        <v>60</v>
      </c>
    </row>
    <row r="32" spans="1:2" x14ac:dyDescent="0.25">
      <c r="A32" s="5" t="s">
        <v>271</v>
      </c>
      <c r="B32" s="5">
        <v>62</v>
      </c>
    </row>
    <row r="33" spans="1:2" x14ac:dyDescent="0.25">
      <c r="A33" s="5" t="s">
        <v>271</v>
      </c>
      <c r="B33" s="5">
        <v>64</v>
      </c>
    </row>
    <row r="34" spans="1:2" x14ac:dyDescent="0.25">
      <c r="A34" s="5" t="s">
        <v>269</v>
      </c>
      <c r="B34" s="5">
        <v>66</v>
      </c>
    </row>
    <row r="35" spans="1:2" x14ac:dyDescent="0.25">
      <c r="A35" s="5" t="s">
        <v>271</v>
      </c>
      <c r="B35" s="5">
        <v>68</v>
      </c>
    </row>
    <row r="36" spans="1:2" x14ac:dyDescent="0.25">
      <c r="A36" s="5" t="s">
        <v>271</v>
      </c>
      <c r="B36" s="5">
        <v>70</v>
      </c>
    </row>
    <row r="37" spans="1:2" x14ac:dyDescent="0.25">
      <c r="A37" s="5" t="s">
        <v>272</v>
      </c>
      <c r="B37" s="5">
        <v>72</v>
      </c>
    </row>
    <row r="38" spans="1:2" x14ac:dyDescent="0.25">
      <c r="A38" s="5" t="s">
        <v>271</v>
      </c>
      <c r="B38" s="5">
        <v>193</v>
      </c>
    </row>
    <row r="39" spans="1:2" x14ac:dyDescent="0.25">
      <c r="A39" s="5" t="s">
        <v>273</v>
      </c>
      <c r="B39" s="5">
        <v>76</v>
      </c>
    </row>
    <row r="40" spans="1:2" x14ac:dyDescent="0.25">
      <c r="A40" s="5" t="s">
        <v>273</v>
      </c>
      <c r="B40" s="5">
        <v>78</v>
      </c>
    </row>
    <row r="41" spans="1:2" x14ac:dyDescent="0.25">
      <c r="A41" s="5" t="s">
        <v>271</v>
      </c>
      <c r="B41" s="5">
        <v>80</v>
      </c>
    </row>
    <row r="42" spans="1:2" x14ac:dyDescent="0.25">
      <c r="A42" s="5" t="s">
        <v>269</v>
      </c>
      <c r="B42" s="5">
        <v>82</v>
      </c>
    </row>
    <row r="43" spans="1:2" x14ac:dyDescent="0.25">
      <c r="A43" s="5" t="s">
        <v>273</v>
      </c>
      <c r="B43" s="5">
        <v>84</v>
      </c>
    </row>
    <row r="44" spans="1:2" x14ac:dyDescent="0.25">
      <c r="A44" s="5" t="s">
        <v>269</v>
      </c>
      <c r="B44" s="5">
        <v>177</v>
      </c>
    </row>
    <row r="45" spans="1:2" x14ac:dyDescent="0.25">
      <c r="A45" s="5" t="s">
        <v>271</v>
      </c>
      <c r="B45" s="5">
        <v>88</v>
      </c>
    </row>
    <row r="46" spans="1:2" x14ac:dyDescent="0.25">
      <c r="A46" s="5" t="s">
        <v>269</v>
      </c>
      <c r="B46" s="5">
        <v>90</v>
      </c>
    </row>
    <row r="47" spans="1:2" x14ac:dyDescent="0.25">
      <c r="A47" s="5" t="s">
        <v>272</v>
      </c>
      <c r="B47" s="5">
        <v>92</v>
      </c>
    </row>
    <row r="48" spans="1:2" x14ac:dyDescent="0.25">
      <c r="A48" s="5" t="s">
        <v>270</v>
      </c>
      <c r="B48" s="5">
        <v>1894</v>
      </c>
    </row>
    <row r="49" spans="1:2" x14ac:dyDescent="0.25">
      <c r="A49" s="5" t="s">
        <v>271</v>
      </c>
      <c r="B49" s="5">
        <v>621</v>
      </c>
    </row>
    <row r="50" spans="1:2" x14ac:dyDescent="0.25">
      <c r="A50" s="5" t="s">
        <v>271</v>
      </c>
      <c r="B50" s="5">
        <v>98</v>
      </c>
    </row>
    <row r="51" spans="1:2" x14ac:dyDescent="0.25">
      <c r="A51" s="5" t="s">
        <v>271</v>
      </c>
      <c r="B51" s="5">
        <v>100</v>
      </c>
    </row>
    <row r="52" spans="1:2" x14ac:dyDescent="0.25">
      <c r="A52" s="5" t="s">
        <v>270</v>
      </c>
      <c r="B52" s="5">
        <v>1902</v>
      </c>
    </row>
    <row r="53" spans="1:2" x14ac:dyDescent="0.25">
      <c r="A53" s="5" t="s">
        <v>273</v>
      </c>
      <c r="B53" s="5">
        <v>1474</v>
      </c>
    </row>
    <row r="54" spans="1:2" x14ac:dyDescent="0.25">
      <c r="A54" s="5" t="s">
        <v>269</v>
      </c>
      <c r="B54" s="5">
        <v>106</v>
      </c>
    </row>
    <row r="55" spans="1:2" x14ac:dyDescent="0.25">
      <c r="A55" s="5" t="s">
        <v>269</v>
      </c>
      <c r="B55" s="5">
        <v>108</v>
      </c>
    </row>
    <row r="56" spans="1:2" x14ac:dyDescent="0.25">
      <c r="A56" s="5" t="s">
        <v>273</v>
      </c>
      <c r="B56" s="5">
        <v>110</v>
      </c>
    </row>
    <row r="57" spans="1:2" x14ac:dyDescent="0.25">
      <c r="A57" s="5" t="s">
        <v>271</v>
      </c>
      <c r="B57" s="5">
        <v>112</v>
      </c>
    </row>
    <row r="58" spans="1:2" x14ac:dyDescent="0.25">
      <c r="A58" s="5" t="s">
        <v>271</v>
      </c>
      <c r="B58" s="5">
        <v>888</v>
      </c>
    </row>
    <row r="59" spans="1:2" x14ac:dyDescent="0.25">
      <c r="A59" s="5" t="s">
        <v>273</v>
      </c>
      <c r="B59" s="5">
        <v>1139</v>
      </c>
    </row>
    <row r="60" spans="1:2" x14ac:dyDescent="0.25">
      <c r="A60" s="5" t="s">
        <v>269</v>
      </c>
      <c r="B60" s="5">
        <v>1918</v>
      </c>
    </row>
    <row r="61" spans="1:2" x14ac:dyDescent="0.25">
      <c r="A61" s="5" t="s">
        <v>271</v>
      </c>
      <c r="B61" s="5">
        <v>1920</v>
      </c>
    </row>
    <row r="62" spans="1:2" x14ac:dyDescent="0.25">
      <c r="A62" s="5" t="s">
        <v>269</v>
      </c>
      <c r="B62" s="5">
        <v>1922</v>
      </c>
    </row>
    <row r="63" spans="1:2" x14ac:dyDescent="0.25">
      <c r="A63" s="5" t="s">
        <v>269</v>
      </c>
      <c r="B63" s="5">
        <v>1471</v>
      </c>
    </row>
    <row r="64" spans="1:2" x14ac:dyDescent="0.25">
      <c r="A64" s="5" t="s">
        <v>269</v>
      </c>
      <c r="B64" s="5">
        <v>1926</v>
      </c>
    </row>
    <row r="65" spans="1:2" x14ac:dyDescent="0.25">
      <c r="A65" s="5" t="s">
        <v>269</v>
      </c>
      <c r="B65" s="5">
        <v>1928</v>
      </c>
    </row>
    <row r="66" spans="1:2" x14ac:dyDescent="0.25">
      <c r="A66" s="5" t="s">
        <v>269</v>
      </c>
      <c r="B66" s="5">
        <v>694</v>
      </c>
    </row>
    <row r="67" spans="1:2" x14ac:dyDescent="0.25">
      <c r="A67" s="5" t="s">
        <v>273</v>
      </c>
      <c r="B67" s="5">
        <v>1932</v>
      </c>
    </row>
    <row r="68" spans="1:2" x14ac:dyDescent="0.25">
      <c r="A68" s="5" t="s">
        <v>271</v>
      </c>
      <c r="B68" s="5">
        <v>586</v>
      </c>
    </row>
    <row r="69" spans="1:2" x14ac:dyDescent="0.25">
      <c r="A69" s="5" t="s">
        <v>272</v>
      </c>
      <c r="B69" s="5">
        <v>1936</v>
      </c>
    </row>
    <row r="70" spans="1:2" x14ac:dyDescent="0.25">
      <c r="A70" s="5" t="s">
        <v>269</v>
      </c>
      <c r="B70" s="5">
        <v>1200</v>
      </c>
    </row>
    <row r="71" spans="1:2" x14ac:dyDescent="0.25">
      <c r="A71" s="5" t="s">
        <v>271</v>
      </c>
      <c r="B71" s="5">
        <v>1940</v>
      </c>
    </row>
    <row r="72" spans="1:2" x14ac:dyDescent="0.25">
      <c r="A72" s="5" t="s">
        <v>269</v>
      </c>
      <c r="B72" s="5">
        <v>142</v>
      </c>
    </row>
    <row r="73" spans="1:2" x14ac:dyDescent="0.25">
      <c r="A73" s="5" t="s">
        <v>270</v>
      </c>
      <c r="B73" s="5">
        <v>144</v>
      </c>
    </row>
    <row r="74" spans="1:2" x14ac:dyDescent="0.25">
      <c r="A74" s="5" t="s">
        <v>269</v>
      </c>
      <c r="B74" s="5">
        <v>1707</v>
      </c>
    </row>
    <row r="75" spans="1:2" x14ac:dyDescent="0.25">
      <c r="A75" s="5" t="s">
        <v>271</v>
      </c>
      <c r="B75" s="5">
        <v>1296</v>
      </c>
    </row>
    <row r="76" spans="1:2" x14ac:dyDescent="0.25">
      <c r="A76" s="5" t="s">
        <v>271</v>
      </c>
      <c r="B76" s="5">
        <v>150</v>
      </c>
    </row>
    <row r="77" spans="1:2" x14ac:dyDescent="0.25">
      <c r="A77" s="5" t="s">
        <v>271</v>
      </c>
      <c r="B77" s="5">
        <v>152</v>
      </c>
    </row>
    <row r="78" spans="1:2" x14ac:dyDescent="0.25">
      <c r="A78" s="5" t="s">
        <v>271</v>
      </c>
      <c r="B78" s="5">
        <v>154</v>
      </c>
    </row>
    <row r="79" spans="1:2" x14ac:dyDescent="0.25">
      <c r="A79" s="5" t="s">
        <v>271</v>
      </c>
      <c r="B79" s="5">
        <v>156</v>
      </c>
    </row>
    <row r="80" spans="1:2" x14ac:dyDescent="0.25">
      <c r="A80" s="5" t="s">
        <v>272</v>
      </c>
      <c r="B80" s="5">
        <v>1958</v>
      </c>
    </row>
    <row r="81" spans="1:2" x14ac:dyDescent="0.25">
      <c r="A81" s="5" t="s">
        <v>269</v>
      </c>
      <c r="B81" s="5">
        <v>160</v>
      </c>
    </row>
    <row r="82" spans="1:2" x14ac:dyDescent="0.25">
      <c r="A82" s="5" t="s">
        <v>271</v>
      </c>
      <c r="B82" s="5">
        <v>162</v>
      </c>
    </row>
    <row r="83" spans="1:2" x14ac:dyDescent="0.25">
      <c r="A83" s="5" t="s">
        <v>269</v>
      </c>
      <c r="B83" s="5">
        <v>164</v>
      </c>
    </row>
    <row r="84" spans="1:2" x14ac:dyDescent="0.25">
      <c r="A84" s="5" t="s">
        <v>273</v>
      </c>
      <c r="B84" s="5">
        <v>166</v>
      </c>
    </row>
    <row r="85" spans="1:2" x14ac:dyDescent="0.25">
      <c r="A85" s="5" t="s">
        <v>269</v>
      </c>
      <c r="B85" s="5">
        <v>1893</v>
      </c>
    </row>
    <row r="86" spans="1:2" x14ac:dyDescent="0.25">
      <c r="A86" s="5" t="s">
        <v>270</v>
      </c>
      <c r="B86" s="5">
        <v>1538</v>
      </c>
    </row>
    <row r="87" spans="1:2" x14ac:dyDescent="0.25">
      <c r="A87" s="5" t="s">
        <v>270</v>
      </c>
      <c r="B87" s="5">
        <v>172</v>
      </c>
    </row>
    <row r="88" spans="1:2" x14ac:dyDescent="0.25">
      <c r="A88" s="5" t="s">
        <v>273</v>
      </c>
      <c r="B88" s="5">
        <v>174</v>
      </c>
    </row>
    <row r="89" spans="1:2" x14ac:dyDescent="0.25">
      <c r="A89" s="5" t="s">
        <v>271</v>
      </c>
      <c r="B89" s="5">
        <v>176</v>
      </c>
    </row>
    <row r="90" spans="1:2" x14ac:dyDescent="0.25">
      <c r="A90" s="5" t="s">
        <v>269</v>
      </c>
      <c r="B90" s="5">
        <v>561</v>
      </c>
    </row>
    <row r="91" spans="1:2" x14ac:dyDescent="0.25">
      <c r="A91" s="5" t="s">
        <v>272</v>
      </c>
      <c r="B91" s="5">
        <v>1705</v>
      </c>
    </row>
    <row r="92" spans="1:2" x14ac:dyDescent="0.25">
      <c r="A92" s="5" t="s">
        <v>272</v>
      </c>
      <c r="B92" s="5">
        <v>1691</v>
      </c>
    </row>
    <row r="93" spans="1:2" x14ac:dyDescent="0.25">
      <c r="A93" s="5" t="s">
        <v>271</v>
      </c>
      <c r="B93" s="5">
        <v>184</v>
      </c>
    </row>
    <row r="94" spans="1:2" x14ac:dyDescent="0.25">
      <c r="A94" s="5" t="s">
        <v>269</v>
      </c>
      <c r="B94" s="5">
        <v>186</v>
      </c>
    </row>
    <row r="95" spans="1:2" x14ac:dyDescent="0.25">
      <c r="A95" s="5" t="s">
        <v>271</v>
      </c>
      <c r="B95" s="5">
        <v>1813</v>
      </c>
    </row>
    <row r="96" spans="1:2" x14ac:dyDescent="0.25">
      <c r="A96" s="5" t="s">
        <v>269</v>
      </c>
      <c r="B96" s="5">
        <v>1990</v>
      </c>
    </row>
    <row r="97" spans="1:2" x14ac:dyDescent="0.25">
      <c r="A97" s="5" t="s">
        <v>272</v>
      </c>
      <c r="B97" s="5">
        <v>1727</v>
      </c>
    </row>
    <row r="98" spans="1:2" x14ac:dyDescent="0.25">
      <c r="A98" s="5" t="s">
        <v>270</v>
      </c>
      <c r="B98" s="5">
        <v>1994</v>
      </c>
    </row>
    <row r="99" spans="1:2" x14ac:dyDescent="0.25">
      <c r="A99" s="5" t="s">
        <v>270</v>
      </c>
      <c r="B99" s="5">
        <v>1954</v>
      </c>
    </row>
    <row r="100" spans="1:2" x14ac:dyDescent="0.25">
      <c r="A100" s="5" t="s">
        <v>269</v>
      </c>
      <c r="B100" s="5">
        <v>1998</v>
      </c>
    </row>
    <row r="101" spans="1:2" x14ac:dyDescent="0.25">
      <c r="A101" s="5" t="s">
        <v>271</v>
      </c>
      <c r="B101" s="5">
        <v>2000</v>
      </c>
    </row>
    <row r="102" spans="1:2" x14ac:dyDescent="0.25">
      <c r="A102" s="5" t="s">
        <v>269</v>
      </c>
      <c r="B102" s="5">
        <v>2002</v>
      </c>
    </row>
    <row r="103" spans="1:2" x14ac:dyDescent="0.25">
      <c r="A103" s="5" t="s">
        <v>269</v>
      </c>
      <c r="B103" s="5">
        <v>2004</v>
      </c>
    </row>
    <row r="104" spans="1:2" x14ac:dyDescent="0.25">
      <c r="A104" s="5" t="s">
        <v>269</v>
      </c>
      <c r="B104" s="5">
        <v>2006</v>
      </c>
    </row>
    <row r="105" spans="1:2" x14ac:dyDescent="0.25">
      <c r="A105" s="5" t="s">
        <v>270</v>
      </c>
      <c r="B105" s="5">
        <v>1267</v>
      </c>
    </row>
    <row r="106" spans="1:2" x14ac:dyDescent="0.25">
      <c r="A106" s="5" t="s">
        <v>270</v>
      </c>
      <c r="B106" s="5">
        <v>1154</v>
      </c>
    </row>
    <row r="107" spans="1:2" x14ac:dyDescent="0.25">
      <c r="A107" s="5" t="s">
        <v>272</v>
      </c>
      <c r="B107" s="5">
        <v>1503</v>
      </c>
    </row>
    <row r="108" spans="1:2" x14ac:dyDescent="0.25">
      <c r="A108" s="5" t="s">
        <v>271</v>
      </c>
      <c r="B108" s="5">
        <v>1725</v>
      </c>
    </row>
    <row r="109" spans="1:2" x14ac:dyDescent="0.25">
      <c r="A109" s="5" t="s">
        <v>273</v>
      </c>
      <c r="B109" s="5">
        <v>2016</v>
      </c>
    </row>
    <row r="110" spans="1:2" x14ac:dyDescent="0.25">
      <c r="A110" s="5" t="s">
        <v>269</v>
      </c>
      <c r="B110" s="5">
        <v>218</v>
      </c>
    </row>
    <row r="111" spans="1:2" x14ac:dyDescent="0.25">
      <c r="A111" s="5" t="s">
        <v>270</v>
      </c>
      <c r="B111" s="5">
        <v>220</v>
      </c>
    </row>
    <row r="112" spans="1:2" x14ac:dyDescent="0.25">
      <c r="A112" s="5" t="s">
        <v>272</v>
      </c>
      <c r="B112" s="5">
        <v>222</v>
      </c>
    </row>
    <row r="113" spans="1:2" x14ac:dyDescent="0.25">
      <c r="A113" s="5" t="s">
        <v>272</v>
      </c>
      <c r="B113" s="5">
        <v>224</v>
      </c>
    </row>
    <row r="114" spans="1:2" x14ac:dyDescent="0.25">
      <c r="A114" s="5" t="s">
        <v>272</v>
      </c>
      <c r="B114" s="5">
        <v>226</v>
      </c>
    </row>
    <row r="115" spans="1:2" x14ac:dyDescent="0.25">
      <c r="A115" s="5" t="s">
        <v>272</v>
      </c>
      <c r="B115" s="5">
        <v>228</v>
      </c>
    </row>
    <row r="116" spans="1:2" x14ac:dyDescent="0.25">
      <c r="A116" s="5" t="s">
        <v>269</v>
      </c>
      <c r="B116" s="5">
        <v>1560</v>
      </c>
    </row>
    <row r="117" spans="1:2" x14ac:dyDescent="0.25">
      <c r="A117" s="5" t="s">
        <v>269</v>
      </c>
      <c r="B117" s="5">
        <v>232</v>
      </c>
    </row>
    <row r="118" spans="1:2" x14ac:dyDescent="0.25">
      <c r="A118" s="5" t="s">
        <v>273</v>
      </c>
      <c r="B118" s="5">
        <v>234</v>
      </c>
    </row>
    <row r="119" spans="1:2" x14ac:dyDescent="0.25">
      <c r="A119" s="5" t="s">
        <v>269</v>
      </c>
      <c r="B119" s="5">
        <v>658</v>
      </c>
    </row>
    <row r="120" spans="1:2" x14ac:dyDescent="0.25">
      <c r="A120" s="5" t="s">
        <v>269</v>
      </c>
      <c r="B120" s="5">
        <v>238</v>
      </c>
    </row>
    <row r="121" spans="1:2" x14ac:dyDescent="0.25">
      <c r="A121" s="5" t="s">
        <v>272</v>
      </c>
      <c r="B121" s="5">
        <v>896</v>
      </c>
    </row>
    <row r="122" spans="1:2" x14ac:dyDescent="0.25">
      <c r="A122" s="5" t="s">
        <v>272</v>
      </c>
      <c r="B122" s="5">
        <v>1968</v>
      </c>
    </row>
    <row r="123" spans="1:2" x14ac:dyDescent="0.25">
      <c r="A123" s="5" t="s">
        <v>271</v>
      </c>
      <c r="B123" s="5">
        <v>244</v>
      </c>
    </row>
    <row r="124" spans="1:2" x14ac:dyDescent="0.25">
      <c r="A124" s="5" t="s">
        <v>269</v>
      </c>
      <c r="B124" s="5">
        <v>2046</v>
      </c>
    </row>
    <row r="125" spans="1:2" x14ac:dyDescent="0.25">
      <c r="A125" s="5" t="s">
        <v>270</v>
      </c>
      <c r="B125" s="5">
        <v>1577</v>
      </c>
    </row>
    <row r="126" spans="1:2" x14ac:dyDescent="0.25">
      <c r="A126" s="5" t="s">
        <v>269</v>
      </c>
      <c r="B126" s="5">
        <v>819</v>
      </c>
    </row>
    <row r="127" spans="1:2" x14ac:dyDescent="0.25">
      <c r="A127" s="5" t="s">
        <v>270</v>
      </c>
      <c r="B127" s="5">
        <v>490</v>
      </c>
    </row>
    <row r="128" spans="1:2" x14ac:dyDescent="0.25">
      <c r="A128" s="5" t="s">
        <v>270</v>
      </c>
      <c r="B128" s="5">
        <v>254</v>
      </c>
    </row>
    <row r="129" spans="1:2" x14ac:dyDescent="0.25">
      <c r="A129" s="5" t="s">
        <v>272</v>
      </c>
      <c r="B129" s="5">
        <v>256</v>
      </c>
    </row>
    <row r="130" spans="1:2" x14ac:dyDescent="0.25">
      <c r="A130" s="5" t="s">
        <v>269</v>
      </c>
      <c r="B130" s="5">
        <v>258</v>
      </c>
    </row>
    <row r="131" spans="1:2" x14ac:dyDescent="0.25">
      <c r="A131" s="5" t="s">
        <v>273</v>
      </c>
      <c r="B131" s="5">
        <v>2060</v>
      </c>
    </row>
    <row r="132" spans="1:2" x14ac:dyDescent="0.25">
      <c r="A132" s="5" t="s">
        <v>269</v>
      </c>
      <c r="B132" s="5">
        <v>262</v>
      </c>
    </row>
    <row r="133" spans="1:2" x14ac:dyDescent="0.25">
      <c r="A133" s="5" t="s">
        <v>269</v>
      </c>
      <c r="B133" s="5">
        <v>1018</v>
      </c>
    </row>
    <row r="134" spans="1:2" x14ac:dyDescent="0.25">
      <c r="A134" s="5" t="s">
        <v>271</v>
      </c>
      <c r="B134" s="5">
        <v>1141</v>
      </c>
    </row>
    <row r="135" spans="1:2" x14ac:dyDescent="0.25">
      <c r="A135" s="5" t="s">
        <v>271</v>
      </c>
      <c r="B135" s="5">
        <v>2068</v>
      </c>
    </row>
    <row r="136" spans="1:2" x14ac:dyDescent="0.25">
      <c r="A136" s="5" t="s">
        <v>272</v>
      </c>
      <c r="B136" s="5">
        <v>270</v>
      </c>
    </row>
    <row r="137" spans="1:2" x14ac:dyDescent="0.25">
      <c r="A137" s="5" t="s">
        <v>271</v>
      </c>
      <c r="B137" s="5">
        <v>2072</v>
      </c>
    </row>
    <row r="138" spans="1:2" x14ac:dyDescent="0.25">
      <c r="A138" s="5" t="s">
        <v>272</v>
      </c>
      <c r="B138" s="5">
        <v>274</v>
      </c>
    </row>
    <row r="139" spans="1:2" x14ac:dyDescent="0.25">
      <c r="A139" s="5" t="s">
        <v>270</v>
      </c>
      <c r="B139" s="5">
        <v>952</v>
      </c>
    </row>
    <row r="140" spans="1:2" x14ac:dyDescent="0.25">
      <c r="A140" s="5" t="s">
        <v>269</v>
      </c>
      <c r="B140" s="5">
        <v>1642</v>
      </c>
    </row>
    <row r="141" spans="1:2" x14ac:dyDescent="0.25">
      <c r="A141" s="5" t="s">
        <v>272</v>
      </c>
      <c r="B141" s="5">
        <v>2080</v>
      </c>
    </row>
    <row r="142" spans="1:2" x14ac:dyDescent="0.25">
      <c r="A142" s="5" t="s">
        <v>271</v>
      </c>
      <c r="B142" s="5">
        <v>1850</v>
      </c>
    </row>
    <row r="143" spans="1:2" x14ac:dyDescent="0.25">
      <c r="A143" s="5" t="s">
        <v>269</v>
      </c>
      <c r="B143" s="5">
        <v>2084</v>
      </c>
    </row>
    <row r="144" spans="1:2" x14ac:dyDescent="0.25">
      <c r="A144" s="5" t="s">
        <v>269</v>
      </c>
      <c r="B144" s="5">
        <v>2086</v>
      </c>
    </row>
    <row r="145" spans="1:2" x14ac:dyDescent="0.25">
      <c r="A145" s="5" t="s">
        <v>271</v>
      </c>
      <c r="B145" s="5">
        <v>1649</v>
      </c>
    </row>
    <row r="146" spans="1:2" x14ac:dyDescent="0.25">
      <c r="A146" s="5" t="s">
        <v>269</v>
      </c>
      <c r="B146" s="5">
        <v>2052</v>
      </c>
    </row>
    <row r="147" spans="1:2" x14ac:dyDescent="0.25">
      <c r="A147" s="5" t="s">
        <v>269</v>
      </c>
      <c r="B147" s="5">
        <v>1977</v>
      </c>
    </row>
    <row r="148" spans="1:2" x14ac:dyDescent="0.25">
      <c r="A148" s="5" t="s">
        <v>269</v>
      </c>
      <c r="B148" s="5">
        <v>294</v>
      </c>
    </row>
    <row r="149" spans="1:2" x14ac:dyDescent="0.25">
      <c r="A149" s="5" t="s">
        <v>270</v>
      </c>
      <c r="B149" s="5">
        <v>2096</v>
      </c>
    </row>
    <row r="150" spans="1:2" x14ac:dyDescent="0.25">
      <c r="A150" s="5" t="s">
        <v>269</v>
      </c>
      <c r="B150" s="5">
        <v>2098</v>
      </c>
    </row>
    <row r="151" spans="1:2" x14ac:dyDescent="0.25">
      <c r="A151" s="5" t="s">
        <v>272</v>
      </c>
      <c r="B151" s="5">
        <v>1175</v>
      </c>
    </row>
    <row r="152" spans="1:2" x14ac:dyDescent="0.25">
      <c r="A152" s="5" t="s">
        <v>272</v>
      </c>
      <c r="B152" s="5">
        <v>1650</v>
      </c>
    </row>
    <row r="153" spans="1:2" x14ac:dyDescent="0.25">
      <c r="A153" s="5" t="s">
        <v>271</v>
      </c>
      <c r="B153" s="5">
        <v>516</v>
      </c>
    </row>
    <row r="154" spans="1:2" x14ac:dyDescent="0.25">
      <c r="A154" s="5" t="s">
        <v>272</v>
      </c>
      <c r="B154" s="5">
        <v>1781</v>
      </c>
    </row>
    <row r="155" spans="1:2" x14ac:dyDescent="0.25">
      <c r="A155" s="5" t="s">
        <v>272</v>
      </c>
      <c r="B155" s="5">
        <v>2108</v>
      </c>
    </row>
    <row r="156" spans="1:2" x14ac:dyDescent="0.25">
      <c r="A156" s="5" t="s">
        <v>271</v>
      </c>
      <c r="B156" s="5">
        <v>2110</v>
      </c>
    </row>
    <row r="157" spans="1:2" x14ac:dyDescent="0.25">
      <c r="A157" s="5" t="s">
        <v>271</v>
      </c>
      <c r="B157" s="5">
        <v>2112</v>
      </c>
    </row>
    <row r="158" spans="1:2" x14ac:dyDescent="0.25">
      <c r="A158" s="5" t="s">
        <v>271</v>
      </c>
      <c r="B158" s="5">
        <v>2114</v>
      </c>
    </row>
    <row r="159" spans="1:2" x14ac:dyDescent="0.25">
      <c r="A159" s="5" t="s">
        <v>271</v>
      </c>
      <c r="B159" s="5">
        <v>2116</v>
      </c>
    </row>
    <row r="160" spans="1:2" x14ac:dyDescent="0.25">
      <c r="A160" s="5" t="s">
        <v>269</v>
      </c>
      <c r="B160" s="5">
        <v>2118</v>
      </c>
    </row>
    <row r="161" spans="1:2" x14ac:dyDescent="0.25">
      <c r="A161" s="5" t="s">
        <v>269</v>
      </c>
      <c r="B161" s="5">
        <v>558</v>
      </c>
    </row>
    <row r="162" spans="1:2" x14ac:dyDescent="0.25">
      <c r="A162" s="5" t="s">
        <v>269</v>
      </c>
      <c r="B162" s="5">
        <v>1178</v>
      </c>
    </row>
    <row r="163" spans="1:2" x14ac:dyDescent="0.25">
      <c r="A163" s="5" t="s">
        <v>273</v>
      </c>
      <c r="B163" s="5">
        <v>2124</v>
      </c>
    </row>
    <row r="164" spans="1:2" x14ac:dyDescent="0.25">
      <c r="A164" s="5" t="s">
        <v>273</v>
      </c>
      <c r="B164" s="5">
        <v>1149</v>
      </c>
    </row>
    <row r="165" spans="1:2" x14ac:dyDescent="0.25">
      <c r="A165" s="5" t="s">
        <v>271</v>
      </c>
      <c r="B165" s="5">
        <v>708</v>
      </c>
    </row>
    <row r="166" spans="1:2" x14ac:dyDescent="0.25">
      <c r="A166" s="5" t="s">
        <v>269</v>
      </c>
      <c r="B166" s="5">
        <v>1084</v>
      </c>
    </row>
    <row r="167" spans="1:2" x14ac:dyDescent="0.25">
      <c r="A167" s="5" t="s">
        <v>269</v>
      </c>
      <c r="B167" s="5">
        <v>1252</v>
      </c>
    </row>
    <row r="168" spans="1:2" x14ac:dyDescent="0.25">
      <c r="A168" s="5" t="s">
        <v>272</v>
      </c>
      <c r="B168" s="5">
        <v>1786</v>
      </c>
    </row>
    <row r="169" spans="1:2" x14ac:dyDescent="0.25">
      <c r="A169" s="5" t="s">
        <v>271</v>
      </c>
      <c r="B169" s="5">
        <v>2136</v>
      </c>
    </row>
    <row r="170" spans="1:2" x14ac:dyDescent="0.25">
      <c r="A170" s="5" t="s">
        <v>272</v>
      </c>
      <c r="B170" s="5">
        <v>2138</v>
      </c>
    </row>
    <row r="171" spans="1:2" x14ac:dyDescent="0.25">
      <c r="A171" s="5" t="s">
        <v>271</v>
      </c>
      <c r="B171" s="5">
        <v>2140</v>
      </c>
    </row>
    <row r="172" spans="1:2" x14ac:dyDescent="0.25">
      <c r="A172" s="5" t="s">
        <v>271</v>
      </c>
      <c r="B172" s="5">
        <v>2142</v>
      </c>
    </row>
    <row r="173" spans="1:2" x14ac:dyDescent="0.25">
      <c r="A173" s="5" t="s">
        <v>269</v>
      </c>
      <c r="B173" s="5">
        <v>2144</v>
      </c>
    </row>
    <row r="174" spans="1:2" x14ac:dyDescent="0.25">
      <c r="A174" s="5" t="s">
        <v>269</v>
      </c>
      <c r="B174" s="5">
        <v>1560</v>
      </c>
    </row>
    <row r="175" spans="1:2" x14ac:dyDescent="0.25">
      <c r="A175" s="5" t="s">
        <v>269</v>
      </c>
      <c r="B175" s="5">
        <v>2148</v>
      </c>
    </row>
    <row r="176" spans="1:2" x14ac:dyDescent="0.25">
      <c r="A176" s="5" t="s">
        <v>270</v>
      </c>
      <c r="B176" s="5">
        <v>2150</v>
      </c>
    </row>
    <row r="177" spans="1:2" x14ac:dyDescent="0.25">
      <c r="A177" s="5" t="s">
        <v>272</v>
      </c>
      <c r="B177" s="5">
        <v>2152</v>
      </c>
    </row>
    <row r="178" spans="1:2" x14ac:dyDescent="0.25">
      <c r="A178" s="5" t="s">
        <v>273</v>
      </c>
      <c r="B178" s="5">
        <v>1050</v>
      </c>
    </row>
    <row r="179" spans="1:2" x14ac:dyDescent="0.25">
      <c r="A179" s="5" t="s">
        <v>272</v>
      </c>
      <c r="B179" s="5">
        <v>2156</v>
      </c>
    </row>
    <row r="180" spans="1:2" x14ac:dyDescent="0.25">
      <c r="A180" s="5" t="s">
        <v>271</v>
      </c>
      <c r="B180" s="5">
        <v>1502</v>
      </c>
    </row>
    <row r="181" spans="1:2" x14ac:dyDescent="0.25">
      <c r="A181" s="5" t="s">
        <v>269</v>
      </c>
      <c r="B181" s="5">
        <v>2160</v>
      </c>
    </row>
    <row r="182" spans="1:2" x14ac:dyDescent="0.25">
      <c r="A182" s="5" t="s">
        <v>269</v>
      </c>
      <c r="B182" s="5">
        <v>2162</v>
      </c>
    </row>
    <row r="183" spans="1:2" x14ac:dyDescent="0.25">
      <c r="A183" s="5" t="s">
        <v>269</v>
      </c>
      <c r="B183" s="5">
        <v>2164</v>
      </c>
    </row>
    <row r="184" spans="1:2" x14ac:dyDescent="0.25">
      <c r="A184" s="5" t="s">
        <v>270</v>
      </c>
      <c r="B184" s="5">
        <v>1199</v>
      </c>
    </row>
    <row r="185" spans="1:2" x14ac:dyDescent="0.25">
      <c r="A185" s="5" t="s">
        <v>272</v>
      </c>
      <c r="B185" s="5">
        <v>1760</v>
      </c>
    </row>
    <row r="186" spans="1:2" x14ac:dyDescent="0.25">
      <c r="A186" s="5" t="s">
        <v>269</v>
      </c>
      <c r="B186" s="5">
        <v>1757</v>
      </c>
    </row>
    <row r="187" spans="1:2" x14ac:dyDescent="0.25">
      <c r="A187" s="5" t="s">
        <v>272</v>
      </c>
      <c r="B187" s="5">
        <v>2172</v>
      </c>
    </row>
    <row r="188" spans="1:2" x14ac:dyDescent="0.25">
      <c r="A188" s="5" t="s">
        <v>271</v>
      </c>
      <c r="B188" s="5">
        <v>2174</v>
      </c>
    </row>
    <row r="189" spans="1:2" x14ac:dyDescent="0.25">
      <c r="A189" s="5" t="s">
        <v>270</v>
      </c>
      <c r="B189" s="5">
        <v>1437</v>
      </c>
    </row>
    <row r="190" spans="1:2" x14ac:dyDescent="0.25">
      <c r="A190" s="5" t="s">
        <v>269</v>
      </c>
      <c r="B190" s="5">
        <v>2178</v>
      </c>
    </row>
    <row r="191" spans="1:2" x14ac:dyDescent="0.25">
      <c r="A191" s="5" t="s">
        <v>269</v>
      </c>
      <c r="B191" s="5">
        <v>2180</v>
      </c>
    </row>
    <row r="192" spans="1:2" x14ac:dyDescent="0.25">
      <c r="A192" s="5" t="s">
        <v>271</v>
      </c>
      <c r="B192" s="5">
        <v>2182</v>
      </c>
    </row>
    <row r="193" spans="1:2" x14ac:dyDescent="0.25">
      <c r="A193" s="5" t="s">
        <v>271</v>
      </c>
      <c r="B193" s="5">
        <v>2184</v>
      </c>
    </row>
    <row r="194" spans="1:2" x14ac:dyDescent="0.25">
      <c r="A194" s="5" t="s">
        <v>269</v>
      </c>
      <c r="B194" s="5">
        <v>2186</v>
      </c>
    </row>
    <row r="195" spans="1:2" x14ac:dyDescent="0.25">
      <c r="A195" s="5" t="s">
        <v>269</v>
      </c>
      <c r="B195" s="5">
        <v>1238</v>
      </c>
    </row>
    <row r="196" spans="1:2" x14ac:dyDescent="0.25">
      <c r="A196" s="5" t="s">
        <v>269</v>
      </c>
      <c r="B196" s="5">
        <v>2120</v>
      </c>
    </row>
    <row r="197" spans="1:2" x14ac:dyDescent="0.25">
      <c r="A197" s="5" t="s">
        <v>269</v>
      </c>
      <c r="B197" s="5">
        <v>1288</v>
      </c>
    </row>
    <row r="198" spans="1:2" x14ac:dyDescent="0.25">
      <c r="A198" s="5" t="s">
        <v>269</v>
      </c>
      <c r="B198" s="5">
        <v>394</v>
      </c>
    </row>
    <row r="199" spans="1:2" x14ac:dyDescent="0.25">
      <c r="A199" s="5" t="s">
        <v>269</v>
      </c>
      <c r="B199" s="5">
        <v>396</v>
      </c>
    </row>
    <row r="200" spans="1:2" x14ac:dyDescent="0.25">
      <c r="A200" s="5" t="s">
        <v>269</v>
      </c>
      <c r="B200" s="5">
        <v>398</v>
      </c>
    </row>
    <row r="201" spans="1:2" x14ac:dyDescent="0.25">
      <c r="A201" s="5" t="s">
        <v>269</v>
      </c>
      <c r="B201" s="5">
        <v>400</v>
      </c>
    </row>
    <row r="202" spans="1:2" x14ac:dyDescent="0.25">
      <c r="A202" s="5" t="s">
        <v>270</v>
      </c>
      <c r="B202" s="5">
        <v>2020</v>
      </c>
    </row>
    <row r="203" spans="1:2" x14ac:dyDescent="0.25">
      <c r="A203" s="5" t="s">
        <v>273</v>
      </c>
      <c r="B203" s="5">
        <v>1185</v>
      </c>
    </row>
    <row r="204" spans="1:2" x14ac:dyDescent="0.25">
      <c r="A204" s="5" t="s">
        <v>273</v>
      </c>
      <c r="B204" s="5">
        <v>1295</v>
      </c>
    </row>
    <row r="205" spans="1:2" x14ac:dyDescent="0.25">
      <c r="A205" s="5" t="s">
        <v>269</v>
      </c>
      <c r="B205" s="5">
        <v>1495</v>
      </c>
    </row>
    <row r="206" spans="1:2" x14ac:dyDescent="0.25">
      <c r="A206" s="5" t="s">
        <v>269</v>
      </c>
      <c r="B206" s="5">
        <v>2210</v>
      </c>
    </row>
    <row r="207" spans="1:2" x14ac:dyDescent="0.25">
      <c r="A207" s="5" t="s">
        <v>269</v>
      </c>
      <c r="B207" s="5">
        <v>2212</v>
      </c>
    </row>
    <row r="208" spans="1:2" x14ac:dyDescent="0.25">
      <c r="A208" s="5" t="s">
        <v>269</v>
      </c>
      <c r="B208" s="5">
        <v>2214</v>
      </c>
    </row>
    <row r="209" spans="1:2" x14ac:dyDescent="0.25">
      <c r="A209" s="5" t="s">
        <v>269</v>
      </c>
      <c r="B209" s="5">
        <v>2216</v>
      </c>
    </row>
    <row r="210" spans="1:2" x14ac:dyDescent="0.25">
      <c r="A210" s="5" t="s">
        <v>271</v>
      </c>
      <c r="B210" s="5">
        <v>2218</v>
      </c>
    </row>
    <row r="211" spans="1:2" x14ac:dyDescent="0.25">
      <c r="A211" s="5" t="s">
        <v>269</v>
      </c>
      <c r="B211" s="5">
        <v>2220</v>
      </c>
    </row>
    <row r="212" spans="1:2" x14ac:dyDescent="0.25">
      <c r="A212" s="5" t="s">
        <v>269</v>
      </c>
      <c r="B212" s="5">
        <v>1708</v>
      </c>
    </row>
    <row r="213" spans="1:2" x14ac:dyDescent="0.25">
      <c r="A213" s="5" t="s">
        <v>270</v>
      </c>
      <c r="B213" s="5">
        <v>974</v>
      </c>
    </row>
    <row r="214" spans="1:2" x14ac:dyDescent="0.25">
      <c r="A214" s="5" t="s">
        <v>269</v>
      </c>
      <c r="B214" s="5">
        <v>2226</v>
      </c>
    </row>
    <row r="215" spans="1:2" x14ac:dyDescent="0.25">
      <c r="A215" s="5" t="s">
        <v>270</v>
      </c>
      <c r="B215" s="5">
        <v>2228</v>
      </c>
    </row>
    <row r="216" spans="1:2" x14ac:dyDescent="0.25">
      <c r="A216" s="5" t="s">
        <v>271</v>
      </c>
      <c r="B216" s="5">
        <v>2230</v>
      </c>
    </row>
    <row r="217" spans="1:2" x14ac:dyDescent="0.25">
      <c r="A217" s="5" t="s">
        <v>269</v>
      </c>
      <c r="B217" s="5">
        <v>2232</v>
      </c>
    </row>
    <row r="218" spans="1:2" x14ac:dyDescent="0.25">
      <c r="A218" s="5" t="s">
        <v>269</v>
      </c>
      <c r="B218" s="5">
        <v>2234</v>
      </c>
    </row>
    <row r="219" spans="1:2" x14ac:dyDescent="0.25">
      <c r="A219" s="5" t="s">
        <v>269</v>
      </c>
      <c r="B219" s="5">
        <v>2236</v>
      </c>
    </row>
    <row r="220" spans="1:2" x14ac:dyDescent="0.25">
      <c r="A220" s="5" t="s">
        <v>271</v>
      </c>
      <c r="B220" s="5">
        <v>1036</v>
      </c>
    </row>
    <row r="221" spans="1:2" x14ac:dyDescent="0.25">
      <c r="A221" s="5" t="s">
        <v>271</v>
      </c>
      <c r="B221" s="5">
        <v>1658</v>
      </c>
    </row>
    <row r="222" spans="1:2" x14ac:dyDescent="0.25">
      <c r="A222" s="5" t="s">
        <v>271</v>
      </c>
      <c r="B222" s="5">
        <v>1187</v>
      </c>
    </row>
    <row r="223" spans="1:2" x14ac:dyDescent="0.25">
      <c r="A223" s="5" t="s">
        <v>272</v>
      </c>
      <c r="B223" s="5">
        <v>863</v>
      </c>
    </row>
    <row r="224" spans="1:2" x14ac:dyDescent="0.25">
      <c r="A224" s="5" t="s">
        <v>269</v>
      </c>
      <c r="B224" s="5">
        <v>446</v>
      </c>
    </row>
    <row r="225" spans="1:2" x14ac:dyDescent="0.25">
      <c r="A225" s="5" t="s">
        <v>269</v>
      </c>
      <c r="B225" s="5">
        <v>448</v>
      </c>
    </row>
    <row r="226" spans="1:2" x14ac:dyDescent="0.25">
      <c r="A226" s="5" t="s">
        <v>269</v>
      </c>
      <c r="B226" s="5">
        <v>1923</v>
      </c>
    </row>
    <row r="227" spans="1:2" x14ac:dyDescent="0.25">
      <c r="A227" s="5" t="s">
        <v>270</v>
      </c>
      <c r="B227" s="5">
        <v>452</v>
      </c>
    </row>
    <row r="228" spans="1:2" x14ac:dyDescent="0.25">
      <c r="A228" s="5" t="s">
        <v>269</v>
      </c>
      <c r="B228" s="5">
        <v>2254</v>
      </c>
    </row>
    <row r="229" spans="1:2" x14ac:dyDescent="0.25">
      <c r="A229" s="5" t="s">
        <v>269</v>
      </c>
      <c r="B229" s="5">
        <v>456</v>
      </c>
    </row>
    <row r="230" spans="1:2" x14ac:dyDescent="0.25">
      <c r="A230" s="5" t="s">
        <v>272</v>
      </c>
      <c r="B230" s="5">
        <v>458</v>
      </c>
    </row>
    <row r="231" spans="1:2" x14ac:dyDescent="0.25">
      <c r="A231" s="5" t="s">
        <v>270</v>
      </c>
      <c r="B231" s="5">
        <v>2260</v>
      </c>
    </row>
    <row r="232" spans="1:2" x14ac:dyDescent="0.25">
      <c r="A232" s="5" t="s">
        <v>273</v>
      </c>
      <c r="B232" s="5">
        <v>462</v>
      </c>
    </row>
    <row r="233" spans="1:2" x14ac:dyDescent="0.25">
      <c r="A233" s="5" t="s">
        <v>272</v>
      </c>
      <c r="B233" s="5">
        <v>464</v>
      </c>
    </row>
    <row r="234" spans="1:2" x14ac:dyDescent="0.25">
      <c r="A234" s="5" t="s">
        <v>272</v>
      </c>
      <c r="B234" s="5">
        <v>1017</v>
      </c>
    </row>
    <row r="235" spans="1:2" x14ac:dyDescent="0.25">
      <c r="A235" s="5" t="s">
        <v>269</v>
      </c>
      <c r="B235" s="5">
        <v>468</v>
      </c>
    </row>
    <row r="236" spans="1:2" x14ac:dyDescent="0.25">
      <c r="A236" s="5" t="s">
        <v>271</v>
      </c>
      <c r="B236" s="5">
        <v>470</v>
      </c>
    </row>
    <row r="237" spans="1:2" x14ac:dyDescent="0.25">
      <c r="A237" s="5" t="s">
        <v>269</v>
      </c>
      <c r="B237" s="5">
        <v>472</v>
      </c>
    </row>
    <row r="238" spans="1:2" x14ac:dyDescent="0.25">
      <c r="A238" s="5" t="s">
        <v>272</v>
      </c>
      <c r="B238" s="5">
        <v>474</v>
      </c>
    </row>
    <row r="239" spans="1:2" x14ac:dyDescent="0.25">
      <c r="A239" s="5" t="s">
        <v>269</v>
      </c>
      <c r="B239" s="5">
        <v>991</v>
      </c>
    </row>
    <row r="240" spans="1:2" x14ac:dyDescent="0.25">
      <c r="A240" s="5" t="s">
        <v>269</v>
      </c>
      <c r="B240" s="5">
        <v>478</v>
      </c>
    </row>
    <row r="241" spans="1:2" x14ac:dyDescent="0.25">
      <c r="A241" s="5" t="s">
        <v>270</v>
      </c>
      <c r="B241" s="5">
        <v>1234</v>
      </c>
    </row>
    <row r="242" spans="1:2" x14ac:dyDescent="0.25">
      <c r="A242" s="5" t="s">
        <v>270</v>
      </c>
      <c r="B242" s="5">
        <v>1952</v>
      </c>
    </row>
    <row r="243" spans="1:2" x14ac:dyDescent="0.25">
      <c r="A243" s="5" t="s">
        <v>273</v>
      </c>
      <c r="B243" s="5">
        <v>484</v>
      </c>
    </row>
    <row r="244" spans="1:2" x14ac:dyDescent="0.25">
      <c r="A244" s="5" t="s">
        <v>269</v>
      </c>
      <c r="B244" s="5">
        <v>486</v>
      </c>
    </row>
    <row r="245" spans="1:2" x14ac:dyDescent="0.25">
      <c r="A245" s="5" t="s">
        <v>270</v>
      </c>
      <c r="B245" s="5">
        <v>2154</v>
      </c>
    </row>
    <row r="246" spans="1:2" x14ac:dyDescent="0.25">
      <c r="A246" s="5" t="s">
        <v>269</v>
      </c>
      <c r="B246" s="5">
        <v>2290</v>
      </c>
    </row>
    <row r="247" spans="1:2" x14ac:dyDescent="0.25">
      <c r="A247" s="5" t="s">
        <v>269</v>
      </c>
      <c r="B247" s="5">
        <v>2292</v>
      </c>
    </row>
    <row r="248" spans="1:2" x14ac:dyDescent="0.25">
      <c r="A248" s="5" t="s">
        <v>270</v>
      </c>
      <c r="B248" s="5">
        <v>2294</v>
      </c>
    </row>
    <row r="249" spans="1:2" x14ac:dyDescent="0.25">
      <c r="A249" s="5" t="s">
        <v>273</v>
      </c>
      <c r="B249" s="5">
        <v>1753</v>
      </c>
    </row>
    <row r="250" spans="1:2" x14ac:dyDescent="0.25">
      <c r="A250" s="5" t="s">
        <v>270</v>
      </c>
      <c r="B250" s="5">
        <v>1994</v>
      </c>
    </row>
    <row r="251" spans="1:2" x14ac:dyDescent="0.25">
      <c r="A251" s="5" t="s">
        <v>272</v>
      </c>
      <c r="B251" s="5">
        <v>2300</v>
      </c>
    </row>
    <row r="252" spans="1:2" x14ac:dyDescent="0.25">
      <c r="A252" s="5" t="s">
        <v>270</v>
      </c>
      <c r="B252" s="5">
        <v>2302</v>
      </c>
    </row>
    <row r="253" spans="1:2" x14ac:dyDescent="0.25">
      <c r="A253" s="5" t="s">
        <v>269</v>
      </c>
      <c r="B253" s="5">
        <v>504</v>
      </c>
    </row>
    <row r="254" spans="1:2" x14ac:dyDescent="0.25">
      <c r="A254" s="5" t="s">
        <v>269</v>
      </c>
      <c r="B254" s="5">
        <v>1914</v>
      </c>
    </row>
    <row r="255" spans="1:2" x14ac:dyDescent="0.25">
      <c r="A255" s="5" t="s">
        <v>271</v>
      </c>
      <c r="B255" s="5">
        <v>2308</v>
      </c>
    </row>
    <row r="256" spans="1:2" x14ac:dyDescent="0.25">
      <c r="A256" s="5" t="s">
        <v>270</v>
      </c>
      <c r="B256" s="5">
        <v>1302</v>
      </c>
    </row>
    <row r="257" spans="1:2" x14ac:dyDescent="0.25">
      <c r="A257" s="5" t="s">
        <v>273</v>
      </c>
      <c r="B257" s="5">
        <v>2040</v>
      </c>
    </row>
    <row r="258" spans="1:2" x14ac:dyDescent="0.25">
      <c r="A258" s="5" t="s">
        <v>273</v>
      </c>
      <c r="B258" s="5">
        <v>2314</v>
      </c>
    </row>
    <row r="259" spans="1:2" x14ac:dyDescent="0.25">
      <c r="A259" s="5" t="s">
        <v>270</v>
      </c>
      <c r="B259" s="5">
        <v>516</v>
      </c>
    </row>
    <row r="260" spans="1:2" x14ac:dyDescent="0.25">
      <c r="A260" s="5" t="s">
        <v>272</v>
      </c>
      <c r="B260" s="5">
        <v>973</v>
      </c>
    </row>
    <row r="261" spans="1:2" x14ac:dyDescent="0.25">
      <c r="A261" s="5" t="s">
        <v>270</v>
      </c>
      <c r="B261" s="5">
        <v>520</v>
      </c>
    </row>
    <row r="262" spans="1:2" x14ac:dyDescent="0.25">
      <c r="A262" s="5" t="s">
        <v>269</v>
      </c>
      <c r="B262" s="5">
        <v>2322</v>
      </c>
    </row>
    <row r="263" spans="1:2" x14ac:dyDescent="0.25">
      <c r="A263" s="5" t="s">
        <v>271</v>
      </c>
      <c r="B263" s="5">
        <v>2324</v>
      </c>
    </row>
    <row r="264" spans="1:2" x14ac:dyDescent="0.25">
      <c r="A264" s="5" t="s">
        <v>269</v>
      </c>
      <c r="B264" s="5">
        <v>2326</v>
      </c>
    </row>
    <row r="265" spans="1:2" x14ac:dyDescent="0.25">
      <c r="A265" s="5" t="s">
        <v>269</v>
      </c>
      <c r="B265" s="5">
        <v>2328</v>
      </c>
    </row>
    <row r="266" spans="1:2" x14ac:dyDescent="0.25">
      <c r="A266" s="5" t="s">
        <v>269</v>
      </c>
      <c r="B266" s="5">
        <v>873</v>
      </c>
    </row>
    <row r="267" spans="1:2" x14ac:dyDescent="0.25">
      <c r="A267" s="5" t="s">
        <v>269</v>
      </c>
      <c r="B267" s="5">
        <v>2263</v>
      </c>
    </row>
    <row r="268" spans="1:2" x14ac:dyDescent="0.25">
      <c r="A268" s="5" t="s">
        <v>271</v>
      </c>
      <c r="B268" s="5">
        <v>534</v>
      </c>
    </row>
    <row r="269" spans="1:2" x14ac:dyDescent="0.25">
      <c r="A269" s="5" t="s">
        <v>269</v>
      </c>
      <c r="B269" s="5">
        <v>536</v>
      </c>
    </row>
    <row r="270" spans="1:2" x14ac:dyDescent="0.25">
      <c r="A270" s="5" t="s">
        <v>271</v>
      </c>
      <c r="B270" s="5">
        <v>538</v>
      </c>
    </row>
    <row r="271" spans="1:2" x14ac:dyDescent="0.25">
      <c r="A271" s="5" t="s">
        <v>270</v>
      </c>
      <c r="B271" s="5">
        <v>540</v>
      </c>
    </row>
    <row r="272" spans="1:2" x14ac:dyDescent="0.25">
      <c r="A272" s="5" t="s">
        <v>273</v>
      </c>
      <c r="B272" s="5">
        <v>542</v>
      </c>
    </row>
    <row r="273" spans="1:2" x14ac:dyDescent="0.25">
      <c r="A273" s="5" t="s">
        <v>271</v>
      </c>
      <c r="B273" s="5">
        <v>544</v>
      </c>
    </row>
    <row r="274" spans="1:2" x14ac:dyDescent="0.25">
      <c r="A274" s="5" t="s">
        <v>273</v>
      </c>
      <c r="B274" s="5">
        <v>1755</v>
      </c>
    </row>
    <row r="275" spans="1:2" x14ac:dyDescent="0.25">
      <c r="A275" s="5" t="s">
        <v>271</v>
      </c>
      <c r="B275" s="5">
        <v>731</v>
      </c>
    </row>
    <row r="276" spans="1:2" x14ac:dyDescent="0.25">
      <c r="A276" s="5" t="s">
        <v>272</v>
      </c>
      <c r="B276" s="5">
        <v>784</v>
      </c>
    </row>
    <row r="277" spans="1:2" x14ac:dyDescent="0.25">
      <c r="A277" s="5" t="s">
        <v>271</v>
      </c>
      <c r="B277" s="5">
        <v>2309</v>
      </c>
    </row>
    <row r="278" spans="1:2" x14ac:dyDescent="0.25">
      <c r="A278" s="5" t="s">
        <v>271</v>
      </c>
      <c r="B278" s="5">
        <v>2354</v>
      </c>
    </row>
    <row r="279" spans="1:2" x14ac:dyDescent="0.25">
      <c r="A279" s="5" t="s">
        <v>271</v>
      </c>
      <c r="B279" s="5">
        <v>2180</v>
      </c>
    </row>
    <row r="280" spans="1:2" x14ac:dyDescent="0.25">
      <c r="A280" s="5" t="s">
        <v>272</v>
      </c>
      <c r="B280" s="5">
        <v>2322</v>
      </c>
    </row>
    <row r="281" spans="1:2" x14ac:dyDescent="0.25">
      <c r="A281" s="5" t="s">
        <v>272</v>
      </c>
      <c r="B281" s="5">
        <v>2360</v>
      </c>
    </row>
    <row r="282" spans="1:2" x14ac:dyDescent="0.25">
      <c r="A282" s="5" t="s">
        <v>271</v>
      </c>
      <c r="B282" s="5">
        <v>2362</v>
      </c>
    </row>
    <row r="283" spans="1:2" x14ac:dyDescent="0.25">
      <c r="A283" s="5" t="s">
        <v>269</v>
      </c>
      <c r="B283" s="5">
        <v>2057</v>
      </c>
    </row>
    <row r="284" spans="1:2" x14ac:dyDescent="0.25">
      <c r="A284" s="5" t="s">
        <v>271</v>
      </c>
      <c r="B284" s="5">
        <v>566</v>
      </c>
    </row>
    <row r="285" spans="1:2" x14ac:dyDescent="0.25">
      <c r="A285" s="5" t="s">
        <v>269</v>
      </c>
      <c r="B285" s="5">
        <v>568</v>
      </c>
    </row>
    <row r="286" spans="1:2" x14ac:dyDescent="0.25">
      <c r="A286" s="5" t="s">
        <v>272</v>
      </c>
      <c r="B286" s="5">
        <v>570</v>
      </c>
    </row>
    <row r="287" spans="1:2" x14ac:dyDescent="0.25">
      <c r="A287" s="5" t="s">
        <v>270</v>
      </c>
      <c r="B287" s="5">
        <v>572</v>
      </c>
    </row>
    <row r="288" spans="1:2" x14ac:dyDescent="0.25">
      <c r="A288" s="5" t="s">
        <v>270</v>
      </c>
      <c r="B288" s="5">
        <v>574</v>
      </c>
    </row>
    <row r="289" spans="1:2" x14ac:dyDescent="0.25">
      <c r="A289" s="5" t="s">
        <v>271</v>
      </c>
      <c r="B289" s="5">
        <v>576</v>
      </c>
    </row>
    <row r="290" spans="1:2" x14ac:dyDescent="0.25">
      <c r="A290" s="5" t="s">
        <v>271</v>
      </c>
      <c r="B290" s="5">
        <v>3573</v>
      </c>
    </row>
    <row r="291" spans="1:2" x14ac:dyDescent="0.25">
      <c r="A291" s="5" t="s">
        <v>270</v>
      </c>
      <c r="B291" s="5">
        <v>1382</v>
      </c>
    </row>
    <row r="292" spans="1:2" x14ac:dyDescent="0.25">
      <c r="A292" s="5" t="s">
        <v>269</v>
      </c>
      <c r="B292" s="5">
        <v>2382</v>
      </c>
    </row>
    <row r="293" spans="1:2" x14ac:dyDescent="0.25">
      <c r="A293" s="5" t="s">
        <v>272</v>
      </c>
      <c r="B293" s="5">
        <v>2384</v>
      </c>
    </row>
    <row r="294" spans="1:2" x14ac:dyDescent="0.25">
      <c r="A294" s="5" t="s">
        <v>269</v>
      </c>
      <c r="B294" s="5">
        <v>1990</v>
      </c>
    </row>
    <row r="295" spans="1:2" x14ac:dyDescent="0.25">
      <c r="A295" s="5" t="s">
        <v>269</v>
      </c>
      <c r="B295" s="5">
        <v>2388</v>
      </c>
    </row>
    <row r="296" spans="1:2" x14ac:dyDescent="0.25">
      <c r="A296" s="5" t="s">
        <v>269</v>
      </c>
      <c r="B296" s="5">
        <v>2390</v>
      </c>
    </row>
    <row r="297" spans="1:2" x14ac:dyDescent="0.25">
      <c r="A297" s="5" t="s">
        <v>269</v>
      </c>
      <c r="B297" s="5">
        <v>1692</v>
      </c>
    </row>
    <row r="298" spans="1:2" x14ac:dyDescent="0.25">
      <c r="A298" s="5" t="s">
        <v>269</v>
      </c>
      <c r="B298" s="5">
        <v>899</v>
      </c>
    </row>
    <row r="299" spans="1:2" x14ac:dyDescent="0.25">
      <c r="A299" s="5" t="s">
        <v>269</v>
      </c>
      <c r="B299" s="5">
        <v>861</v>
      </c>
    </row>
    <row r="300" spans="1:2" x14ac:dyDescent="0.25">
      <c r="A300" s="5" t="s">
        <v>271</v>
      </c>
      <c r="B300" s="5">
        <v>973</v>
      </c>
    </row>
    <row r="301" spans="1:2" x14ac:dyDescent="0.25">
      <c r="A301" s="5" t="s">
        <v>269</v>
      </c>
      <c r="B301" s="5">
        <v>2400</v>
      </c>
    </row>
    <row r="302" spans="1:2" x14ac:dyDescent="0.25">
      <c r="A302" s="5" t="s">
        <v>270</v>
      </c>
      <c r="B302" s="5">
        <v>602</v>
      </c>
    </row>
    <row r="303" spans="1:2" x14ac:dyDescent="0.25">
      <c r="A303" s="5" t="s">
        <v>271</v>
      </c>
      <c r="B303" s="5">
        <v>2375</v>
      </c>
    </row>
    <row r="304" spans="1:2" x14ac:dyDescent="0.25">
      <c r="A304" s="5" t="s">
        <v>269</v>
      </c>
      <c r="B304" s="5">
        <v>2406</v>
      </c>
    </row>
    <row r="305" spans="1:2" x14ac:dyDescent="0.25">
      <c r="A305" s="5" t="s">
        <v>269</v>
      </c>
      <c r="B305" s="5">
        <v>2408</v>
      </c>
    </row>
    <row r="306" spans="1:2" x14ac:dyDescent="0.25">
      <c r="A306" s="5" t="s">
        <v>269</v>
      </c>
      <c r="B306" s="5">
        <v>2410</v>
      </c>
    </row>
    <row r="307" spans="1:2" x14ac:dyDescent="0.25">
      <c r="A307" s="5" t="s">
        <v>269</v>
      </c>
      <c r="B307" s="5">
        <v>2412</v>
      </c>
    </row>
    <row r="308" spans="1:2" x14ac:dyDescent="0.25">
      <c r="A308" s="5" t="s">
        <v>271</v>
      </c>
      <c r="B308" s="5">
        <v>829</v>
      </c>
    </row>
    <row r="309" spans="1:2" x14ac:dyDescent="0.25">
      <c r="A309" s="5" t="s">
        <v>271</v>
      </c>
      <c r="B309" s="5">
        <v>1794</v>
      </c>
    </row>
    <row r="310" spans="1:2" x14ac:dyDescent="0.25">
      <c r="A310" s="5" t="s">
        <v>271</v>
      </c>
      <c r="B310" s="5">
        <v>1127</v>
      </c>
    </row>
    <row r="311" spans="1:2" x14ac:dyDescent="0.25">
      <c r="A311" s="5" t="s">
        <v>269</v>
      </c>
      <c r="B311" s="5">
        <v>2239</v>
      </c>
    </row>
    <row r="312" spans="1:2" x14ac:dyDescent="0.25">
      <c r="A312" s="5" t="s">
        <v>269</v>
      </c>
      <c r="B312" s="5">
        <v>2422</v>
      </c>
    </row>
    <row r="313" spans="1:2" x14ac:dyDescent="0.25">
      <c r="A313" s="5" t="s">
        <v>270</v>
      </c>
      <c r="B313" s="5">
        <v>2046</v>
      </c>
    </row>
    <row r="314" spans="1:2" x14ac:dyDescent="0.25">
      <c r="A314" s="5" t="s">
        <v>272</v>
      </c>
      <c r="B314" s="5">
        <v>2228</v>
      </c>
    </row>
    <row r="315" spans="1:2" x14ac:dyDescent="0.25">
      <c r="A315" s="5" t="s">
        <v>271</v>
      </c>
      <c r="B315" s="5">
        <v>1017</v>
      </c>
    </row>
    <row r="316" spans="1:2" x14ac:dyDescent="0.25">
      <c r="A316" s="5" t="s">
        <v>271</v>
      </c>
      <c r="B316" s="5">
        <v>2326</v>
      </c>
    </row>
    <row r="317" spans="1:2" x14ac:dyDescent="0.25">
      <c r="A317" s="5" t="s">
        <v>269</v>
      </c>
      <c r="B317" s="5">
        <v>1995</v>
      </c>
    </row>
    <row r="318" spans="1:2" x14ac:dyDescent="0.25">
      <c r="A318" s="5" t="s">
        <v>269</v>
      </c>
      <c r="B318" s="5">
        <v>2509</v>
      </c>
    </row>
    <row r="319" spans="1:2" x14ac:dyDescent="0.25">
      <c r="A319" s="5" t="s">
        <v>269</v>
      </c>
      <c r="B319" s="5">
        <v>1931</v>
      </c>
    </row>
    <row r="320" spans="1:2" x14ac:dyDescent="0.25">
      <c r="A320" s="5" t="s">
        <v>273</v>
      </c>
      <c r="B320" s="5">
        <v>638</v>
      </c>
    </row>
    <row r="321" spans="1:2" x14ac:dyDescent="0.25">
      <c r="A321" s="5" t="s">
        <v>271</v>
      </c>
      <c r="B321" s="5">
        <v>640</v>
      </c>
    </row>
    <row r="322" spans="1:2" x14ac:dyDescent="0.25">
      <c r="A322" s="5" t="s">
        <v>271</v>
      </c>
      <c r="B322" s="5">
        <v>1737</v>
      </c>
    </row>
    <row r="323" spans="1:2" x14ac:dyDescent="0.25">
      <c r="A323" s="5" t="s">
        <v>270</v>
      </c>
      <c r="B323" s="5">
        <v>727</v>
      </c>
    </row>
    <row r="324" spans="1:2" x14ac:dyDescent="0.25">
      <c r="A324" s="5" t="s">
        <v>273</v>
      </c>
      <c r="B324" s="5">
        <v>1294</v>
      </c>
    </row>
    <row r="325" spans="1:2" x14ac:dyDescent="0.25">
      <c r="A325" s="5" t="s">
        <v>272</v>
      </c>
      <c r="B325" s="5">
        <v>2448</v>
      </c>
    </row>
    <row r="326" spans="1:2" x14ac:dyDescent="0.25">
      <c r="A326" s="5" t="s">
        <v>269</v>
      </c>
      <c r="B326" s="5">
        <v>1343</v>
      </c>
    </row>
    <row r="327" spans="1:2" x14ac:dyDescent="0.25">
      <c r="A327" s="5" t="s">
        <v>269</v>
      </c>
      <c r="B327" s="5">
        <v>652</v>
      </c>
    </row>
    <row r="328" spans="1:2" x14ac:dyDescent="0.25">
      <c r="A328" s="5" t="s">
        <v>271</v>
      </c>
      <c r="B328" s="5">
        <v>1183</v>
      </c>
    </row>
    <row r="329" spans="1:2" x14ac:dyDescent="0.25">
      <c r="A329" s="5" t="s">
        <v>272</v>
      </c>
      <c r="B329" s="5">
        <v>2456</v>
      </c>
    </row>
    <row r="330" spans="1:2" x14ac:dyDescent="0.25">
      <c r="A330" s="5" t="s">
        <v>272</v>
      </c>
      <c r="B330" s="5">
        <v>3138</v>
      </c>
    </row>
    <row r="331" spans="1:2" x14ac:dyDescent="0.25">
      <c r="A331" s="5" t="s">
        <v>271</v>
      </c>
      <c r="B331" s="5">
        <v>1302</v>
      </c>
    </row>
    <row r="332" spans="1:2" x14ac:dyDescent="0.25">
      <c r="A332" s="5" t="s">
        <v>269</v>
      </c>
      <c r="B332" s="5">
        <v>662</v>
      </c>
    </row>
    <row r="333" spans="1:2" x14ac:dyDescent="0.25">
      <c r="A333" s="5" t="s">
        <v>272</v>
      </c>
      <c r="B333" s="5">
        <v>664</v>
      </c>
    </row>
    <row r="334" spans="1:2" x14ac:dyDescent="0.25">
      <c r="A334" s="5" t="s">
        <v>269</v>
      </c>
      <c r="B334" s="5">
        <v>1156</v>
      </c>
    </row>
    <row r="335" spans="1:2" x14ac:dyDescent="0.25">
      <c r="A335" s="5" t="s">
        <v>272</v>
      </c>
      <c r="B335" s="5">
        <v>2468</v>
      </c>
    </row>
    <row r="336" spans="1:2" x14ac:dyDescent="0.25">
      <c r="A336" s="5" t="s">
        <v>273</v>
      </c>
      <c r="B336" s="5">
        <v>1050</v>
      </c>
    </row>
    <row r="337" spans="1:2" x14ac:dyDescent="0.25">
      <c r="A337" s="5" t="s">
        <v>271</v>
      </c>
      <c r="B337" s="5">
        <v>2472</v>
      </c>
    </row>
    <row r="338" spans="1:2" x14ac:dyDescent="0.25">
      <c r="A338" s="5" t="s">
        <v>269</v>
      </c>
      <c r="B338" s="5">
        <v>2474</v>
      </c>
    </row>
    <row r="339" spans="1:2" x14ac:dyDescent="0.25">
      <c r="A339" s="5" t="s">
        <v>269</v>
      </c>
      <c r="B339" s="5">
        <v>676</v>
      </c>
    </row>
    <row r="340" spans="1:2" x14ac:dyDescent="0.25">
      <c r="A340" s="5" t="s">
        <v>269</v>
      </c>
      <c r="B340" s="5">
        <v>678</v>
      </c>
    </row>
    <row r="341" spans="1:2" x14ac:dyDescent="0.25">
      <c r="A341" s="5" t="s">
        <v>269</v>
      </c>
      <c r="B341" s="5">
        <v>680</v>
      </c>
    </row>
    <row r="342" spans="1:2" x14ac:dyDescent="0.25">
      <c r="A342" s="5" t="s">
        <v>269</v>
      </c>
      <c r="B342" s="5">
        <v>682</v>
      </c>
    </row>
    <row r="343" spans="1:2" x14ac:dyDescent="0.25">
      <c r="A343" s="5" t="s">
        <v>273</v>
      </c>
      <c r="B343" s="5">
        <v>684</v>
      </c>
    </row>
    <row r="344" spans="1:2" x14ac:dyDescent="0.25">
      <c r="A344" s="5" t="s">
        <v>269</v>
      </c>
      <c r="B344" s="5">
        <v>686</v>
      </c>
    </row>
    <row r="345" spans="1:2" x14ac:dyDescent="0.25">
      <c r="A345" s="5" t="s">
        <v>272</v>
      </c>
      <c r="B345" s="5">
        <v>1117</v>
      </c>
    </row>
    <row r="346" spans="1:2" x14ac:dyDescent="0.25">
      <c r="A346" s="5" t="s">
        <v>270</v>
      </c>
      <c r="B346" s="5">
        <v>690</v>
      </c>
    </row>
    <row r="347" spans="1:2" x14ac:dyDescent="0.25">
      <c r="A347" s="5" t="s">
        <v>269</v>
      </c>
      <c r="B347" s="5">
        <v>1285</v>
      </c>
    </row>
    <row r="348" spans="1:2" x14ac:dyDescent="0.25">
      <c r="A348" s="5" t="s">
        <v>271</v>
      </c>
      <c r="B348" s="5">
        <v>694</v>
      </c>
    </row>
    <row r="349" spans="1:2" x14ac:dyDescent="0.25">
      <c r="A349" s="5" t="s">
        <v>269</v>
      </c>
      <c r="B349" s="5">
        <v>696</v>
      </c>
    </row>
    <row r="350" spans="1:2" x14ac:dyDescent="0.25">
      <c r="A350" s="5" t="s">
        <v>269</v>
      </c>
      <c r="B350" s="5">
        <v>698</v>
      </c>
    </row>
    <row r="351" spans="1:2" x14ac:dyDescent="0.25">
      <c r="A351" s="5" t="s">
        <v>269</v>
      </c>
      <c r="B351" s="5">
        <v>700</v>
      </c>
    </row>
    <row r="352" spans="1:2" x14ac:dyDescent="0.25">
      <c r="A352" s="5" t="s">
        <v>271</v>
      </c>
      <c r="B352" s="5">
        <v>1380</v>
      </c>
    </row>
    <row r="353" spans="1:2" x14ac:dyDescent="0.25">
      <c r="A353" s="5" t="s">
        <v>272</v>
      </c>
      <c r="B353" s="5">
        <v>2144</v>
      </c>
    </row>
    <row r="354" spans="1:2" x14ac:dyDescent="0.25">
      <c r="A354" s="5" t="s">
        <v>272</v>
      </c>
      <c r="B354" s="5">
        <v>2506</v>
      </c>
    </row>
    <row r="355" spans="1:2" x14ac:dyDescent="0.25">
      <c r="A355" s="5" t="s">
        <v>271</v>
      </c>
      <c r="B355" s="5">
        <v>812</v>
      </c>
    </row>
    <row r="356" spans="1:2" x14ac:dyDescent="0.25">
      <c r="A356" s="5" t="s">
        <v>271</v>
      </c>
      <c r="B356" s="5">
        <v>2150</v>
      </c>
    </row>
    <row r="357" spans="1:2" x14ac:dyDescent="0.25">
      <c r="A357" s="5" t="s">
        <v>271</v>
      </c>
      <c r="B357" s="5">
        <v>1537</v>
      </c>
    </row>
    <row r="358" spans="1:2" x14ac:dyDescent="0.25">
      <c r="A358" s="5" t="s">
        <v>269</v>
      </c>
      <c r="B358" s="5">
        <v>1699</v>
      </c>
    </row>
    <row r="359" spans="1:2" x14ac:dyDescent="0.25">
      <c r="A359" s="5" t="s">
        <v>269</v>
      </c>
      <c r="B359" s="5">
        <v>1766</v>
      </c>
    </row>
    <row r="360" spans="1:2" x14ac:dyDescent="0.25">
      <c r="A360" s="5" t="s">
        <v>269</v>
      </c>
      <c r="B360" s="5">
        <v>1452</v>
      </c>
    </row>
    <row r="361" spans="1:2" x14ac:dyDescent="0.25">
      <c r="A361" s="5" t="s">
        <v>269</v>
      </c>
      <c r="B361" s="5">
        <v>925</v>
      </c>
    </row>
    <row r="362" spans="1:2" x14ac:dyDescent="0.25">
      <c r="A362" s="5" t="s">
        <v>269</v>
      </c>
      <c r="B362" s="5">
        <v>722</v>
      </c>
    </row>
    <row r="363" spans="1:2" x14ac:dyDescent="0.25">
      <c r="A363" s="5" t="s">
        <v>270</v>
      </c>
      <c r="B363" s="5">
        <v>1079</v>
      </c>
    </row>
    <row r="364" spans="1:2" x14ac:dyDescent="0.25">
      <c r="A364" s="5" t="s">
        <v>271</v>
      </c>
      <c r="B364" s="5">
        <v>1698</v>
      </c>
    </row>
    <row r="365" spans="1:2" x14ac:dyDescent="0.25">
      <c r="A365" s="5" t="s">
        <v>269</v>
      </c>
      <c r="B365" s="5">
        <v>728</v>
      </c>
    </row>
    <row r="366" spans="1:2" x14ac:dyDescent="0.25">
      <c r="A366" s="5" t="s">
        <v>273</v>
      </c>
      <c r="B366" s="5">
        <v>1357</v>
      </c>
    </row>
    <row r="367" spans="1:2" x14ac:dyDescent="0.25">
      <c r="A367" s="5" t="s">
        <v>272</v>
      </c>
      <c r="B367" s="5">
        <v>732</v>
      </c>
    </row>
    <row r="368" spans="1:2" x14ac:dyDescent="0.25">
      <c r="A368" s="5" t="s">
        <v>272</v>
      </c>
      <c r="B368" s="5">
        <v>2534</v>
      </c>
    </row>
    <row r="369" spans="1:2" x14ac:dyDescent="0.25">
      <c r="A369" s="5" t="s">
        <v>273</v>
      </c>
      <c r="B369" s="5">
        <v>2284</v>
      </c>
    </row>
    <row r="370" spans="1:2" x14ac:dyDescent="0.25">
      <c r="A370" s="5" t="s">
        <v>270</v>
      </c>
      <c r="B370" s="5">
        <v>1320</v>
      </c>
    </row>
    <row r="371" spans="1:2" x14ac:dyDescent="0.25">
      <c r="A371" s="5" t="s">
        <v>271</v>
      </c>
      <c r="B371" s="5">
        <v>3311</v>
      </c>
    </row>
    <row r="372" spans="1:2" x14ac:dyDescent="0.25">
      <c r="A372" s="5" t="s">
        <v>271</v>
      </c>
      <c r="B372" s="5">
        <v>1339</v>
      </c>
    </row>
    <row r="373" spans="1:2" x14ac:dyDescent="0.25">
      <c r="A373" s="5" t="s">
        <v>269</v>
      </c>
      <c r="B373" s="5">
        <v>2519</v>
      </c>
    </row>
    <row r="374" spans="1:2" x14ac:dyDescent="0.25">
      <c r="A374" s="5" t="s">
        <v>269</v>
      </c>
      <c r="B374" s="5">
        <v>2083</v>
      </c>
    </row>
    <row r="375" spans="1:2" x14ac:dyDescent="0.25">
      <c r="A375" s="5" t="s">
        <v>269</v>
      </c>
      <c r="B375" s="5">
        <v>748</v>
      </c>
    </row>
    <row r="376" spans="1:2" x14ac:dyDescent="0.25">
      <c r="A376" s="5" t="s">
        <v>271</v>
      </c>
      <c r="B376" s="5">
        <v>797</v>
      </c>
    </row>
    <row r="377" spans="1:2" x14ac:dyDescent="0.25">
      <c r="A377" s="5" t="s">
        <v>270</v>
      </c>
      <c r="B377" s="5">
        <v>2552</v>
      </c>
    </row>
    <row r="378" spans="1:2" x14ac:dyDescent="0.25">
      <c r="A378" s="5" t="s">
        <v>271</v>
      </c>
      <c r="B378" s="5">
        <v>754</v>
      </c>
    </row>
    <row r="379" spans="1:2" x14ac:dyDescent="0.25">
      <c r="A379" s="5" t="s">
        <v>269</v>
      </c>
      <c r="B379" s="5">
        <v>756</v>
      </c>
    </row>
    <row r="380" spans="1:2" x14ac:dyDescent="0.25">
      <c r="A380" s="5" t="s">
        <v>269</v>
      </c>
      <c r="B380" s="5">
        <v>1870</v>
      </c>
    </row>
    <row r="381" spans="1:2" x14ac:dyDescent="0.25">
      <c r="A381" s="5" t="s">
        <v>272</v>
      </c>
      <c r="B381" s="5">
        <v>1504</v>
      </c>
    </row>
    <row r="382" spans="1:2" x14ac:dyDescent="0.25">
      <c r="A382" s="5" t="s">
        <v>270</v>
      </c>
      <c r="B382" s="5">
        <v>2562</v>
      </c>
    </row>
    <row r="383" spans="1:2" x14ac:dyDescent="0.25">
      <c r="A383" s="5" t="s">
        <v>270</v>
      </c>
      <c r="B383" s="5">
        <v>2564</v>
      </c>
    </row>
    <row r="384" spans="1:2" x14ac:dyDescent="0.25">
      <c r="A384" s="5" t="s">
        <v>270</v>
      </c>
      <c r="B384" s="5">
        <v>2117</v>
      </c>
    </row>
    <row r="385" spans="1:2" x14ac:dyDescent="0.25">
      <c r="A385" s="5" t="s">
        <v>270</v>
      </c>
      <c r="B385" s="5">
        <v>2568</v>
      </c>
    </row>
    <row r="386" spans="1:2" x14ac:dyDescent="0.25">
      <c r="A386" s="5" t="s">
        <v>269</v>
      </c>
      <c r="B386" s="5">
        <v>2561</v>
      </c>
    </row>
    <row r="387" spans="1:2" x14ac:dyDescent="0.25">
      <c r="A387" s="5" t="s">
        <v>269</v>
      </c>
      <c r="B387" s="5">
        <v>1729</v>
      </c>
    </row>
    <row r="388" spans="1:2" x14ac:dyDescent="0.25">
      <c r="A388" s="5" t="s">
        <v>269</v>
      </c>
      <c r="B388" s="5">
        <v>2840</v>
      </c>
    </row>
    <row r="389" spans="1:2" x14ac:dyDescent="0.25">
      <c r="A389" s="5" t="s">
        <v>271</v>
      </c>
      <c r="B389" s="5">
        <v>776</v>
      </c>
    </row>
    <row r="390" spans="1:2" x14ac:dyDescent="0.25">
      <c r="A390" s="5" t="s">
        <v>271</v>
      </c>
      <c r="B390" s="5">
        <v>778</v>
      </c>
    </row>
    <row r="391" spans="1:2" x14ac:dyDescent="0.25">
      <c r="A391" s="5" t="s">
        <v>269</v>
      </c>
      <c r="B391" s="5">
        <v>780</v>
      </c>
    </row>
    <row r="392" spans="1:2" x14ac:dyDescent="0.25">
      <c r="A392" s="5" t="s">
        <v>271</v>
      </c>
      <c r="B392" s="5">
        <v>939</v>
      </c>
    </row>
    <row r="393" spans="1:2" x14ac:dyDescent="0.25">
      <c r="A393" s="5" t="s">
        <v>271</v>
      </c>
      <c r="B393" s="5">
        <v>1731</v>
      </c>
    </row>
    <row r="394" spans="1:2" x14ac:dyDescent="0.25">
      <c r="A394" s="5" t="s">
        <v>273</v>
      </c>
      <c r="B394" s="5">
        <v>1018</v>
      </c>
    </row>
    <row r="395" spans="1:2" x14ac:dyDescent="0.25">
      <c r="A395" s="5" t="s">
        <v>272</v>
      </c>
      <c r="B395" s="5">
        <v>2405</v>
      </c>
    </row>
    <row r="396" spans="1:2" x14ac:dyDescent="0.25">
      <c r="A396" s="5" t="s">
        <v>271</v>
      </c>
      <c r="B396" s="5">
        <v>2590</v>
      </c>
    </row>
    <row r="397" spans="1:2" x14ac:dyDescent="0.25">
      <c r="A397" s="5" t="s">
        <v>271</v>
      </c>
      <c r="B397" s="5">
        <v>1116</v>
      </c>
    </row>
    <row r="398" spans="1:2" x14ac:dyDescent="0.25">
      <c r="A398" s="5" t="s">
        <v>273</v>
      </c>
      <c r="B398" s="5">
        <v>1140</v>
      </c>
    </row>
    <row r="399" spans="1:2" x14ac:dyDescent="0.25">
      <c r="A399" s="5" t="s">
        <v>269</v>
      </c>
      <c r="B399" s="5">
        <v>1891</v>
      </c>
    </row>
    <row r="400" spans="1:2" x14ac:dyDescent="0.25">
      <c r="A400" s="5" t="s">
        <v>269</v>
      </c>
      <c r="B400" s="5">
        <v>2598</v>
      </c>
    </row>
    <row r="401" spans="1:2" x14ac:dyDescent="0.25">
      <c r="A401" s="5" t="s">
        <v>269</v>
      </c>
      <c r="B401" s="5">
        <v>800</v>
      </c>
    </row>
    <row r="402" spans="1:2" x14ac:dyDescent="0.25">
      <c r="A402" s="5" t="s">
        <v>269</v>
      </c>
      <c r="B402" s="5">
        <v>2602</v>
      </c>
    </row>
    <row r="403" spans="1:2" x14ac:dyDescent="0.25">
      <c r="A403" s="5" t="s">
        <v>270</v>
      </c>
      <c r="B403" s="5">
        <v>804</v>
      </c>
    </row>
    <row r="404" spans="1:2" x14ac:dyDescent="0.25">
      <c r="A404" s="5" t="s">
        <v>272</v>
      </c>
      <c r="B404" s="5">
        <v>806</v>
      </c>
    </row>
    <row r="405" spans="1:2" x14ac:dyDescent="0.25">
      <c r="A405" s="5" t="s">
        <v>272</v>
      </c>
      <c r="B405" s="5">
        <v>808</v>
      </c>
    </row>
    <row r="406" spans="1:2" x14ac:dyDescent="0.25">
      <c r="A406" s="5" t="s">
        <v>270</v>
      </c>
      <c r="B406" s="5">
        <v>810</v>
      </c>
    </row>
    <row r="407" spans="1:2" x14ac:dyDescent="0.25">
      <c r="A407" s="5" t="s">
        <v>270</v>
      </c>
      <c r="B407" s="5">
        <v>812</v>
      </c>
    </row>
    <row r="408" spans="1:2" x14ac:dyDescent="0.25">
      <c r="A408" s="5" t="s">
        <v>269</v>
      </c>
      <c r="B408" s="5">
        <v>1955</v>
      </c>
    </row>
    <row r="409" spans="1:2" x14ac:dyDescent="0.25">
      <c r="A409" s="5" t="s">
        <v>271</v>
      </c>
      <c r="B409" s="5">
        <v>2233</v>
      </c>
    </row>
    <row r="410" spans="1:2" x14ac:dyDescent="0.25">
      <c r="A410" s="5" t="s">
        <v>270</v>
      </c>
      <c r="B410" s="5">
        <v>2618</v>
      </c>
    </row>
    <row r="411" spans="1:2" x14ac:dyDescent="0.25">
      <c r="A411" s="5" t="s">
        <v>273</v>
      </c>
      <c r="B411" s="5">
        <v>2620</v>
      </c>
    </row>
    <row r="412" spans="1:2" x14ac:dyDescent="0.25">
      <c r="A412" s="5" t="s">
        <v>269</v>
      </c>
      <c r="B412" s="5">
        <v>1138</v>
      </c>
    </row>
    <row r="413" spans="1:2" x14ac:dyDescent="0.25">
      <c r="A413" s="5" t="s">
        <v>270</v>
      </c>
      <c r="B413" s="5">
        <v>2452</v>
      </c>
    </row>
    <row r="414" spans="1:2" x14ac:dyDescent="0.25">
      <c r="A414" s="5" t="s">
        <v>273</v>
      </c>
      <c r="B414" s="5">
        <v>1544</v>
      </c>
    </row>
    <row r="415" spans="1:2" x14ac:dyDescent="0.25">
      <c r="A415" s="5" t="s">
        <v>270</v>
      </c>
      <c r="B415" s="5">
        <v>2628</v>
      </c>
    </row>
    <row r="416" spans="1:2" x14ac:dyDescent="0.25">
      <c r="A416" s="5" t="s">
        <v>269</v>
      </c>
      <c r="B416" s="5">
        <v>830</v>
      </c>
    </row>
    <row r="417" spans="1:2" x14ac:dyDescent="0.25">
      <c r="A417" s="5" t="s">
        <v>269</v>
      </c>
      <c r="B417" s="5">
        <v>832</v>
      </c>
    </row>
    <row r="418" spans="1:2" x14ac:dyDescent="0.25">
      <c r="A418" s="5" t="s">
        <v>269</v>
      </c>
      <c r="B418" s="5">
        <v>2556</v>
      </c>
    </row>
    <row r="419" spans="1:2" x14ac:dyDescent="0.25">
      <c r="A419" s="5" t="s">
        <v>270</v>
      </c>
      <c r="B419" s="5">
        <v>836</v>
      </c>
    </row>
    <row r="420" spans="1:2" x14ac:dyDescent="0.25">
      <c r="A420" s="5" t="s">
        <v>273</v>
      </c>
      <c r="B420" s="5">
        <v>2638</v>
      </c>
    </row>
    <row r="421" spans="1:2" x14ac:dyDescent="0.25">
      <c r="A421" s="5" t="s">
        <v>269</v>
      </c>
      <c r="B421" s="5">
        <v>1787</v>
      </c>
    </row>
    <row r="422" spans="1:2" x14ac:dyDescent="0.25">
      <c r="A422" s="5" t="s">
        <v>271</v>
      </c>
      <c r="B422" s="5">
        <v>2570</v>
      </c>
    </row>
    <row r="423" spans="1:2" x14ac:dyDescent="0.25">
      <c r="A423" s="5" t="s">
        <v>269</v>
      </c>
      <c r="B423" s="5">
        <v>2007</v>
      </c>
    </row>
    <row r="424" spans="1:2" x14ac:dyDescent="0.25">
      <c r="A424" s="5" t="s">
        <v>269</v>
      </c>
      <c r="B424" s="5">
        <v>846</v>
      </c>
    </row>
    <row r="425" spans="1:2" x14ac:dyDescent="0.25">
      <c r="A425" s="5" t="s">
        <v>272</v>
      </c>
      <c r="B425" s="5">
        <v>848</v>
      </c>
    </row>
    <row r="426" spans="1:2" x14ac:dyDescent="0.25">
      <c r="A426" s="5" t="s">
        <v>273</v>
      </c>
      <c r="B426" s="5">
        <v>850</v>
      </c>
    </row>
    <row r="427" spans="1:2" x14ac:dyDescent="0.25">
      <c r="A427" s="5" t="s">
        <v>269</v>
      </c>
      <c r="B427" s="5">
        <v>1217</v>
      </c>
    </row>
    <row r="428" spans="1:2" x14ac:dyDescent="0.25">
      <c r="A428" s="5" t="s">
        <v>271</v>
      </c>
      <c r="B428" s="5">
        <v>2654</v>
      </c>
    </row>
    <row r="429" spans="1:2" x14ac:dyDescent="0.25">
      <c r="A429" s="5" t="s">
        <v>269</v>
      </c>
      <c r="B429" s="5">
        <v>1635</v>
      </c>
    </row>
    <row r="430" spans="1:2" x14ac:dyDescent="0.25">
      <c r="A430" s="5" t="s">
        <v>271</v>
      </c>
      <c r="B430" s="5">
        <v>2658</v>
      </c>
    </row>
    <row r="431" spans="1:2" x14ac:dyDescent="0.25">
      <c r="A431" s="5" t="s">
        <v>269</v>
      </c>
      <c r="B431" s="5">
        <v>2103</v>
      </c>
    </row>
    <row r="432" spans="1:2" x14ac:dyDescent="0.25">
      <c r="A432" s="5" t="s">
        <v>270</v>
      </c>
      <c r="B432" s="5">
        <v>1601</v>
      </c>
    </row>
    <row r="433" spans="1:2" x14ac:dyDescent="0.25">
      <c r="A433" s="5" t="s">
        <v>271</v>
      </c>
      <c r="B433" s="5">
        <v>864</v>
      </c>
    </row>
    <row r="434" spans="1:2" x14ac:dyDescent="0.25">
      <c r="A434" s="5" t="s">
        <v>270</v>
      </c>
      <c r="B434" s="5">
        <v>1472</v>
      </c>
    </row>
    <row r="435" spans="1:2" x14ac:dyDescent="0.25">
      <c r="A435" s="5" t="s">
        <v>273</v>
      </c>
      <c r="B435" s="5">
        <v>3137</v>
      </c>
    </row>
    <row r="436" spans="1:2" x14ac:dyDescent="0.25">
      <c r="A436" s="5" t="s">
        <v>270</v>
      </c>
      <c r="B436" s="5">
        <v>2780</v>
      </c>
    </row>
    <row r="437" spans="1:2" x14ac:dyDescent="0.25">
      <c r="A437" s="5" t="s">
        <v>271</v>
      </c>
      <c r="B437" s="5">
        <v>1683</v>
      </c>
    </row>
    <row r="438" spans="1:2" x14ac:dyDescent="0.25">
      <c r="A438" s="5" t="s">
        <v>271</v>
      </c>
      <c r="B438" s="5">
        <v>2323</v>
      </c>
    </row>
    <row r="439" spans="1:2" x14ac:dyDescent="0.25">
      <c r="A439" s="5" t="s">
        <v>269</v>
      </c>
      <c r="B439" s="5">
        <v>2671</v>
      </c>
    </row>
    <row r="440" spans="1:2" x14ac:dyDescent="0.25">
      <c r="A440" s="5" t="s">
        <v>271</v>
      </c>
      <c r="B440" s="5">
        <v>1664</v>
      </c>
    </row>
    <row r="441" spans="1:2" x14ac:dyDescent="0.25">
      <c r="A441" s="5" t="s">
        <v>271</v>
      </c>
      <c r="B441" s="5">
        <v>2547</v>
      </c>
    </row>
    <row r="442" spans="1:2" x14ac:dyDescent="0.25">
      <c r="A442" s="5" t="s">
        <v>269</v>
      </c>
      <c r="B442" s="5">
        <v>2551</v>
      </c>
    </row>
    <row r="443" spans="1:2" x14ac:dyDescent="0.25">
      <c r="A443" s="5" t="s">
        <v>271</v>
      </c>
      <c r="B443" s="5">
        <v>4484</v>
      </c>
    </row>
    <row r="444" spans="1:2" x14ac:dyDescent="0.25">
      <c r="A444" s="5" t="s">
        <v>271</v>
      </c>
      <c r="B444" s="5">
        <v>2536</v>
      </c>
    </row>
    <row r="445" spans="1:2" x14ac:dyDescent="0.25">
      <c r="A445" s="5" t="s">
        <v>271</v>
      </c>
      <c r="B445" s="5">
        <v>4488</v>
      </c>
    </row>
    <row r="446" spans="1:2" x14ac:dyDescent="0.25">
      <c r="A446" s="5" t="s">
        <v>269</v>
      </c>
      <c r="B446" s="5">
        <v>4490</v>
      </c>
    </row>
    <row r="447" spans="1:2" x14ac:dyDescent="0.25">
      <c r="A447" s="5" t="s">
        <v>269</v>
      </c>
      <c r="B447" s="5">
        <v>1513</v>
      </c>
    </row>
    <row r="448" spans="1:2" x14ac:dyDescent="0.25">
      <c r="A448" s="5" t="s">
        <v>269</v>
      </c>
      <c r="B448" s="5">
        <v>1806</v>
      </c>
    </row>
    <row r="449" spans="1:2" x14ac:dyDescent="0.25">
      <c r="A449" s="5" t="s">
        <v>273</v>
      </c>
      <c r="B449" s="5">
        <v>2696</v>
      </c>
    </row>
    <row r="450" spans="1:2" x14ac:dyDescent="0.25">
      <c r="A450" s="5" t="s">
        <v>273</v>
      </c>
      <c r="B450" s="5">
        <v>2698</v>
      </c>
    </row>
    <row r="451" spans="1:2" x14ac:dyDescent="0.25">
      <c r="A451" s="5" t="s">
        <v>273</v>
      </c>
      <c r="B451" s="5">
        <v>1411</v>
      </c>
    </row>
    <row r="452" spans="1:2" x14ac:dyDescent="0.25">
      <c r="A452" s="5" t="s">
        <v>273</v>
      </c>
      <c r="B452" s="5">
        <v>1556</v>
      </c>
    </row>
    <row r="453" spans="1:2" x14ac:dyDescent="0.25">
      <c r="A453" s="5" t="s">
        <v>273</v>
      </c>
      <c r="B453" s="5">
        <v>2948</v>
      </c>
    </row>
    <row r="454" spans="1:2" x14ac:dyDescent="0.25">
      <c r="A454" s="5" t="s">
        <v>273</v>
      </c>
      <c r="B454" s="5">
        <v>1343</v>
      </c>
    </row>
    <row r="455" spans="1:2" x14ac:dyDescent="0.25">
      <c r="A455" s="5" t="s">
        <v>273</v>
      </c>
      <c r="B455" s="5">
        <v>1862</v>
      </c>
    </row>
    <row r="456" spans="1:2" x14ac:dyDescent="0.25">
      <c r="A456" s="5" t="s">
        <v>272</v>
      </c>
      <c r="B456" s="5">
        <v>2710</v>
      </c>
    </row>
    <row r="457" spans="1:2" x14ac:dyDescent="0.25">
      <c r="A457" s="5" t="s">
        <v>272</v>
      </c>
      <c r="B457" s="5">
        <v>2614</v>
      </c>
    </row>
    <row r="458" spans="1:2" x14ac:dyDescent="0.25">
      <c r="A458" s="5" t="s">
        <v>273</v>
      </c>
      <c r="B458" s="5">
        <v>1554</v>
      </c>
    </row>
    <row r="459" spans="1:2" x14ac:dyDescent="0.25">
      <c r="A459" s="5" t="s">
        <v>273</v>
      </c>
      <c r="B459" s="5">
        <v>1900</v>
      </c>
    </row>
    <row r="460" spans="1:2" x14ac:dyDescent="0.25">
      <c r="A460" s="5" t="s">
        <v>272</v>
      </c>
      <c r="B460" s="5">
        <v>2421</v>
      </c>
    </row>
    <row r="461" spans="1:2" x14ac:dyDescent="0.25">
      <c r="A461" s="5" t="s">
        <v>269</v>
      </c>
      <c r="B461" s="5">
        <v>2145</v>
      </c>
    </row>
    <row r="462" spans="1:2" x14ac:dyDescent="0.25">
      <c r="A462" s="5" t="s">
        <v>270</v>
      </c>
      <c r="B462" s="5">
        <v>2409</v>
      </c>
    </row>
    <row r="463" spans="1:2" x14ac:dyDescent="0.25">
      <c r="A463" s="5" t="s">
        <v>273</v>
      </c>
      <c r="B463" s="5">
        <v>2532</v>
      </c>
    </row>
    <row r="464" spans="1:2" x14ac:dyDescent="0.25">
      <c r="A464" s="5" t="s">
        <v>271</v>
      </c>
      <c r="B464" s="5">
        <v>926</v>
      </c>
    </row>
    <row r="465" spans="1:2" x14ac:dyDescent="0.25">
      <c r="A465" s="5" t="s">
        <v>269</v>
      </c>
      <c r="B465" s="5">
        <v>2160</v>
      </c>
    </row>
    <row r="466" spans="1:2" x14ac:dyDescent="0.25">
      <c r="A466" s="5" t="s">
        <v>269</v>
      </c>
      <c r="B466" s="5">
        <v>1399</v>
      </c>
    </row>
    <row r="467" spans="1:2" x14ac:dyDescent="0.25">
      <c r="A467" s="5" t="s">
        <v>269</v>
      </c>
      <c r="B467" s="5">
        <v>995</v>
      </c>
    </row>
    <row r="468" spans="1:2" x14ac:dyDescent="0.25">
      <c r="A468" s="5" t="s">
        <v>271</v>
      </c>
      <c r="B468" s="5">
        <v>1033</v>
      </c>
    </row>
    <row r="469" spans="1:2" x14ac:dyDescent="0.25">
      <c r="A469" s="5" t="s">
        <v>270</v>
      </c>
      <c r="B469" s="5">
        <v>2678</v>
      </c>
    </row>
    <row r="470" spans="1:2" x14ac:dyDescent="0.25">
      <c r="A470" s="5" t="s">
        <v>271</v>
      </c>
      <c r="B470" s="5">
        <v>938</v>
      </c>
    </row>
    <row r="471" spans="1:2" x14ac:dyDescent="0.25">
      <c r="A471" s="5" t="s">
        <v>271</v>
      </c>
      <c r="B471" s="5">
        <v>1151</v>
      </c>
    </row>
    <row r="472" spans="1:2" x14ac:dyDescent="0.25">
      <c r="A472" s="5" t="s">
        <v>269</v>
      </c>
      <c r="B472" s="5">
        <v>2643</v>
      </c>
    </row>
    <row r="473" spans="1:2" x14ac:dyDescent="0.25">
      <c r="A473" s="5" t="s">
        <v>270</v>
      </c>
      <c r="B473" s="5">
        <v>999</v>
      </c>
    </row>
    <row r="474" spans="1:2" x14ac:dyDescent="0.25">
      <c r="A474" s="5" t="s">
        <v>272</v>
      </c>
      <c r="B474" s="5">
        <v>1810</v>
      </c>
    </row>
    <row r="475" spans="1:2" x14ac:dyDescent="0.25">
      <c r="A475" s="5" t="s">
        <v>272</v>
      </c>
      <c r="B475" s="5">
        <v>2984</v>
      </c>
    </row>
    <row r="476" spans="1:2" x14ac:dyDescent="0.25">
      <c r="A476" s="5" t="s">
        <v>269</v>
      </c>
      <c r="B476" s="5">
        <v>2746</v>
      </c>
    </row>
    <row r="477" spans="1:2" x14ac:dyDescent="0.25">
      <c r="A477" s="5" t="s">
        <v>271</v>
      </c>
      <c r="B477" s="5">
        <v>952</v>
      </c>
    </row>
    <row r="478" spans="1:2" x14ac:dyDescent="0.25">
      <c r="A478" s="5" t="s">
        <v>269</v>
      </c>
      <c r="B478" s="5">
        <v>954</v>
      </c>
    </row>
    <row r="479" spans="1:2" x14ac:dyDescent="0.25">
      <c r="A479" s="5" t="s">
        <v>270</v>
      </c>
      <c r="B479" s="5">
        <v>956</v>
      </c>
    </row>
    <row r="480" spans="1:2" x14ac:dyDescent="0.25">
      <c r="A480" s="5" t="s">
        <v>270</v>
      </c>
      <c r="B480" s="5">
        <v>958</v>
      </c>
    </row>
    <row r="481" spans="1:2" x14ac:dyDescent="0.25">
      <c r="A481" s="5" t="s">
        <v>273</v>
      </c>
      <c r="B481" s="5">
        <v>960</v>
      </c>
    </row>
    <row r="482" spans="1:2" x14ac:dyDescent="0.25">
      <c r="A482" s="5" t="s">
        <v>272</v>
      </c>
      <c r="B482" s="5">
        <v>962</v>
      </c>
    </row>
    <row r="483" spans="1:2" x14ac:dyDescent="0.25">
      <c r="A483" s="5" t="s">
        <v>271</v>
      </c>
      <c r="B483" s="5">
        <v>2241</v>
      </c>
    </row>
    <row r="484" spans="1:2" x14ac:dyDescent="0.25">
      <c r="A484" s="5" t="s">
        <v>269</v>
      </c>
      <c r="B484" s="5">
        <v>2129</v>
      </c>
    </row>
    <row r="485" spans="1:2" x14ac:dyDescent="0.25">
      <c r="A485" s="5" t="s">
        <v>270</v>
      </c>
      <c r="B485" s="5">
        <v>2768</v>
      </c>
    </row>
    <row r="486" spans="1:2" x14ac:dyDescent="0.25">
      <c r="A486" s="5" t="s">
        <v>269</v>
      </c>
      <c r="B486" s="5">
        <v>2543</v>
      </c>
    </row>
    <row r="487" spans="1:2" x14ac:dyDescent="0.25">
      <c r="A487" s="5" t="s">
        <v>269</v>
      </c>
      <c r="B487" s="5">
        <v>972</v>
      </c>
    </row>
    <row r="488" spans="1:2" x14ac:dyDescent="0.25">
      <c r="A488" s="5" t="s">
        <v>269</v>
      </c>
      <c r="B488" s="5">
        <v>1911</v>
      </c>
    </row>
    <row r="489" spans="1:2" x14ac:dyDescent="0.25">
      <c r="A489" s="5" t="s">
        <v>271</v>
      </c>
      <c r="B489" s="5">
        <v>976</v>
      </c>
    </row>
    <row r="490" spans="1:2" x14ac:dyDescent="0.25">
      <c r="A490" s="5" t="s">
        <v>269</v>
      </c>
      <c r="B490" s="5">
        <v>978</v>
      </c>
    </row>
    <row r="491" spans="1:2" x14ac:dyDescent="0.25">
      <c r="A491" s="5" t="s">
        <v>270</v>
      </c>
      <c r="B491" s="5">
        <v>1914</v>
      </c>
    </row>
    <row r="492" spans="1:2" x14ac:dyDescent="0.25">
      <c r="A492" s="5" t="s">
        <v>269</v>
      </c>
      <c r="B492" s="5">
        <v>2335</v>
      </c>
    </row>
    <row r="493" spans="1:2" x14ac:dyDescent="0.25">
      <c r="A493" s="5" t="s">
        <v>269</v>
      </c>
      <c r="B493" s="5">
        <v>984</v>
      </c>
    </row>
    <row r="494" spans="1:2" x14ac:dyDescent="0.25">
      <c r="A494" s="5" t="s">
        <v>271</v>
      </c>
      <c r="B494" s="5">
        <v>986</v>
      </c>
    </row>
    <row r="495" spans="1:2" x14ac:dyDescent="0.25">
      <c r="A495" s="5" t="s">
        <v>272</v>
      </c>
      <c r="B495" s="5">
        <v>1844</v>
      </c>
    </row>
    <row r="496" spans="1:2" x14ac:dyDescent="0.25">
      <c r="A496" s="5" t="s">
        <v>272</v>
      </c>
      <c r="B496" s="5">
        <v>1869</v>
      </c>
    </row>
    <row r="497" spans="1:2" x14ac:dyDescent="0.25">
      <c r="A497" s="5" t="s">
        <v>271</v>
      </c>
      <c r="B497" s="5">
        <v>2595</v>
      </c>
    </row>
    <row r="498" spans="1:2" x14ac:dyDescent="0.25">
      <c r="A498" s="5" t="s">
        <v>269</v>
      </c>
      <c r="B498" s="5">
        <v>994</v>
      </c>
    </row>
    <row r="499" spans="1:2" x14ac:dyDescent="0.25">
      <c r="A499" s="5" t="s">
        <v>269</v>
      </c>
      <c r="B499" s="5">
        <v>996</v>
      </c>
    </row>
    <row r="500" spans="1:2" x14ac:dyDescent="0.25">
      <c r="A500" s="5" t="s">
        <v>269</v>
      </c>
      <c r="B500" s="5">
        <v>998</v>
      </c>
    </row>
    <row r="501" spans="1:2" x14ac:dyDescent="0.25">
      <c r="A501" s="5" t="s">
        <v>269</v>
      </c>
      <c r="B501" s="5">
        <v>1199</v>
      </c>
    </row>
    <row r="502" spans="1:2" x14ac:dyDescent="0.25">
      <c r="A502" s="5" t="s">
        <v>272</v>
      </c>
      <c r="B502" s="5">
        <v>1095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zoomScale="115" zoomScaleNormal="115" workbookViewId="0">
      <selection activeCell="K20" sqref="K20"/>
    </sheetView>
  </sheetViews>
  <sheetFormatPr defaultRowHeight="15" x14ac:dyDescent="0.25"/>
  <cols>
    <col min="1" max="1" width="12.28515625" customWidth="1"/>
    <col min="2" max="2" width="18.28515625" bestFit="1" customWidth="1"/>
    <col min="3" max="3" width="8" customWidth="1"/>
    <col min="4" max="4" width="17.42578125" customWidth="1"/>
  </cols>
  <sheetData>
    <row r="1" spans="1:9" x14ac:dyDescent="0.25">
      <c r="A1" s="96" t="s">
        <v>279</v>
      </c>
      <c r="B1" s="97" t="s">
        <v>280</v>
      </c>
      <c r="C1" s="97" t="s">
        <v>281</v>
      </c>
      <c r="D1" s="98" t="s">
        <v>282</v>
      </c>
    </row>
    <row r="2" spans="1:9" x14ac:dyDescent="0.25">
      <c r="A2" s="74" t="s">
        <v>283</v>
      </c>
      <c r="B2" s="5" t="s">
        <v>284</v>
      </c>
      <c r="C2" s="5" t="s">
        <v>285</v>
      </c>
      <c r="D2" s="75">
        <v>7957</v>
      </c>
      <c r="G2" t="s">
        <v>286</v>
      </c>
    </row>
    <row r="3" spans="1:9" x14ac:dyDescent="0.25">
      <c r="A3" s="74" t="s">
        <v>283</v>
      </c>
      <c r="B3" s="5" t="s">
        <v>284</v>
      </c>
      <c r="C3" s="5" t="s">
        <v>285</v>
      </c>
      <c r="D3" s="75">
        <v>5914</v>
      </c>
    </row>
    <row r="4" spans="1:9" x14ac:dyDescent="0.25">
      <c r="A4" s="74" t="s">
        <v>288</v>
      </c>
      <c r="B4" s="5" t="s">
        <v>289</v>
      </c>
      <c r="C4" s="5" t="s">
        <v>290</v>
      </c>
      <c r="D4" s="75">
        <v>4813</v>
      </c>
      <c r="H4" s="5" t="s">
        <v>291</v>
      </c>
      <c r="I4" s="5"/>
    </row>
    <row r="5" spans="1:9" x14ac:dyDescent="0.25">
      <c r="A5" s="74" t="s">
        <v>288</v>
      </c>
      <c r="B5" s="5" t="s">
        <v>289</v>
      </c>
      <c r="C5" s="5" t="s">
        <v>290</v>
      </c>
      <c r="D5" s="75">
        <v>4867</v>
      </c>
    </row>
    <row r="6" spans="1:9" x14ac:dyDescent="0.25">
      <c r="A6" s="74" t="s">
        <v>292</v>
      </c>
      <c r="B6" s="5" t="s">
        <v>289</v>
      </c>
      <c r="C6" s="5" t="s">
        <v>285</v>
      </c>
      <c r="D6" s="75">
        <v>5263</v>
      </c>
    </row>
    <row r="7" spans="1:9" x14ac:dyDescent="0.25">
      <c r="A7" s="74" t="s">
        <v>283</v>
      </c>
      <c r="B7" s="5" t="s">
        <v>284</v>
      </c>
      <c r="C7" s="5" t="s">
        <v>285</v>
      </c>
      <c r="D7" s="75">
        <v>8959</v>
      </c>
      <c r="G7" t="s">
        <v>296</v>
      </c>
    </row>
    <row r="8" spans="1:9" x14ac:dyDescent="0.25">
      <c r="A8" s="74" t="s">
        <v>293</v>
      </c>
      <c r="B8" s="5" t="s">
        <v>294</v>
      </c>
      <c r="C8" s="5" t="s">
        <v>295</v>
      </c>
      <c r="D8" s="75">
        <v>5539</v>
      </c>
    </row>
    <row r="9" spans="1:9" x14ac:dyDescent="0.25">
      <c r="A9" s="74" t="s">
        <v>283</v>
      </c>
      <c r="B9" s="5" t="s">
        <v>284</v>
      </c>
      <c r="C9" s="5" t="s">
        <v>285</v>
      </c>
      <c r="D9" s="75">
        <v>9863</v>
      </c>
      <c r="H9" s="5" t="s">
        <v>291</v>
      </c>
      <c r="I9" s="5"/>
    </row>
    <row r="10" spans="1:9" x14ac:dyDescent="0.25">
      <c r="A10" s="74" t="s">
        <v>293</v>
      </c>
      <c r="B10" s="5" t="s">
        <v>294</v>
      </c>
      <c r="C10" s="5" t="s">
        <v>295</v>
      </c>
      <c r="D10" s="75">
        <v>5510</v>
      </c>
    </row>
    <row r="11" spans="1:9" x14ac:dyDescent="0.25">
      <c r="A11" s="74" t="s">
        <v>292</v>
      </c>
      <c r="B11" s="5" t="s">
        <v>297</v>
      </c>
      <c r="C11" s="5" t="s">
        <v>290</v>
      </c>
      <c r="D11" s="75">
        <v>6272</v>
      </c>
    </row>
    <row r="12" spans="1:9" x14ac:dyDescent="0.25">
      <c r="A12" s="74" t="s">
        <v>288</v>
      </c>
      <c r="B12" s="5" t="s">
        <v>297</v>
      </c>
      <c r="C12" s="5" t="s">
        <v>290</v>
      </c>
      <c r="D12" s="75">
        <v>7189</v>
      </c>
      <c r="G12" t="s">
        <v>298</v>
      </c>
    </row>
    <row r="13" spans="1:9" x14ac:dyDescent="0.25">
      <c r="A13" s="74" t="s">
        <v>292</v>
      </c>
      <c r="B13" s="5" t="s">
        <v>297</v>
      </c>
      <c r="C13" s="5" t="s">
        <v>290</v>
      </c>
      <c r="D13" s="75">
        <v>4895</v>
      </c>
    </row>
    <row r="14" spans="1:9" x14ac:dyDescent="0.25">
      <c r="A14" s="74" t="s">
        <v>288</v>
      </c>
      <c r="B14" s="5" t="s">
        <v>289</v>
      </c>
      <c r="C14" s="5" t="s">
        <v>290</v>
      </c>
      <c r="D14" s="75">
        <v>8221</v>
      </c>
      <c r="H14" s="5" t="s">
        <v>291</v>
      </c>
      <c r="I14" s="5"/>
    </row>
    <row r="15" spans="1:9" x14ac:dyDescent="0.25">
      <c r="A15" s="74" t="s">
        <v>283</v>
      </c>
      <c r="B15" s="5" t="s">
        <v>284</v>
      </c>
      <c r="C15" s="5" t="s">
        <v>285</v>
      </c>
      <c r="D15" s="75">
        <v>8471</v>
      </c>
    </row>
    <row r="16" spans="1:9" x14ac:dyDescent="0.25">
      <c r="A16" s="74" t="s">
        <v>283</v>
      </c>
      <c r="B16" s="5" t="s">
        <v>284</v>
      </c>
      <c r="C16" s="5" t="s">
        <v>285</v>
      </c>
      <c r="D16" s="75">
        <v>6350</v>
      </c>
    </row>
    <row r="17" spans="1:9" x14ac:dyDescent="0.25">
      <c r="A17" s="74" t="s">
        <v>293</v>
      </c>
      <c r="B17" s="5" t="s">
        <v>299</v>
      </c>
      <c r="C17" s="5" t="s">
        <v>295</v>
      </c>
      <c r="D17" s="75">
        <v>5888</v>
      </c>
      <c r="G17" t="s">
        <v>287</v>
      </c>
    </row>
    <row r="18" spans="1:9" x14ac:dyDescent="0.25">
      <c r="A18" s="74" t="s">
        <v>288</v>
      </c>
      <c r="B18" s="5" t="s">
        <v>289</v>
      </c>
      <c r="C18" s="5" t="s">
        <v>290</v>
      </c>
      <c r="D18" s="75">
        <v>4558</v>
      </c>
    </row>
    <row r="19" spans="1:9" x14ac:dyDescent="0.25">
      <c r="A19" s="74" t="s">
        <v>283</v>
      </c>
      <c r="B19" s="5" t="s">
        <v>284</v>
      </c>
      <c r="C19" s="5" t="s">
        <v>285</v>
      </c>
      <c r="D19" s="75">
        <v>9253</v>
      </c>
      <c r="H19" s="5" t="s">
        <v>291</v>
      </c>
      <c r="I19" s="5"/>
    </row>
    <row r="20" spans="1:9" x14ac:dyDescent="0.25">
      <c r="A20" s="74" t="s">
        <v>283</v>
      </c>
      <c r="B20" s="5" t="s">
        <v>299</v>
      </c>
      <c r="C20" s="5" t="s">
        <v>285</v>
      </c>
      <c r="D20" s="75">
        <v>8367</v>
      </c>
    </row>
    <row r="21" spans="1:9" x14ac:dyDescent="0.25">
      <c r="A21" s="74" t="s">
        <v>292</v>
      </c>
      <c r="B21" s="5" t="s">
        <v>289</v>
      </c>
      <c r="C21" s="5" t="s">
        <v>290</v>
      </c>
      <c r="D21" s="75">
        <v>9498</v>
      </c>
    </row>
    <row r="22" spans="1:9" x14ac:dyDescent="0.25">
      <c r="A22" s="74" t="s">
        <v>292</v>
      </c>
      <c r="B22" s="5" t="s">
        <v>289</v>
      </c>
      <c r="C22" s="5" t="s">
        <v>290</v>
      </c>
      <c r="D22" s="75">
        <v>8499</v>
      </c>
    </row>
    <row r="23" spans="1:9" x14ac:dyDescent="0.25">
      <c r="A23" s="74" t="s">
        <v>292</v>
      </c>
      <c r="B23" s="5" t="s">
        <v>289</v>
      </c>
      <c r="C23" s="5" t="s">
        <v>290</v>
      </c>
      <c r="D23" s="75">
        <v>3880</v>
      </c>
    </row>
    <row r="24" spans="1:9" x14ac:dyDescent="0.25">
      <c r="A24" s="74" t="s">
        <v>283</v>
      </c>
      <c r="B24" s="5" t="s">
        <v>284</v>
      </c>
      <c r="C24" s="5" t="s">
        <v>285</v>
      </c>
      <c r="D24" s="75">
        <v>6888</v>
      </c>
    </row>
    <row r="25" spans="1:9" x14ac:dyDescent="0.25">
      <c r="A25" s="74" t="s">
        <v>293</v>
      </c>
      <c r="B25" s="5" t="s">
        <v>299</v>
      </c>
      <c r="C25" s="5" t="s">
        <v>295</v>
      </c>
      <c r="D25" s="75">
        <v>5465</v>
      </c>
    </row>
    <row r="26" spans="1:9" x14ac:dyDescent="0.25">
      <c r="A26" s="77" t="s">
        <v>288</v>
      </c>
      <c r="B26" s="39" t="s">
        <v>289</v>
      </c>
      <c r="C26" s="39" t="s">
        <v>290</v>
      </c>
      <c r="D26" s="78">
        <v>5749</v>
      </c>
    </row>
  </sheetData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12"/>
  <sheetViews>
    <sheetView topLeftCell="A2" zoomScale="145" zoomScaleNormal="145" workbookViewId="0">
      <selection activeCell="G13" sqref="G13"/>
    </sheetView>
  </sheetViews>
  <sheetFormatPr defaultColWidth="6.28515625" defaultRowHeight="15" x14ac:dyDescent="0.25"/>
  <cols>
    <col min="2" max="2" width="20.5703125" bestFit="1" customWidth="1"/>
    <col min="3" max="3" width="6.5703125" customWidth="1"/>
    <col min="4" max="4" width="9" bestFit="1" customWidth="1"/>
    <col min="6" max="6" width="22.85546875" bestFit="1" customWidth="1"/>
    <col min="7" max="7" width="10.42578125" bestFit="1" customWidth="1"/>
    <col min="11" max="11" width="20.5703125" bestFit="1" customWidth="1"/>
  </cols>
  <sheetData>
    <row r="2" spans="2:11" x14ac:dyDescent="0.25">
      <c r="B2" s="91" t="s">
        <v>281</v>
      </c>
      <c r="C2" s="91" t="s">
        <v>300</v>
      </c>
      <c r="D2" s="91" t="s">
        <v>301</v>
      </c>
    </row>
    <row r="3" spans="2:11" x14ac:dyDescent="0.25">
      <c r="B3" t="s">
        <v>302</v>
      </c>
      <c r="C3">
        <v>2010</v>
      </c>
      <c r="D3">
        <v>399594</v>
      </c>
      <c r="F3" s="5" t="s">
        <v>281</v>
      </c>
      <c r="G3" s="8"/>
      <c r="J3">
        <v>2010</v>
      </c>
      <c r="K3" t="s">
        <v>302</v>
      </c>
    </row>
    <row r="4" spans="2:11" x14ac:dyDescent="0.25">
      <c r="B4" t="s">
        <v>302</v>
      </c>
      <c r="C4">
        <v>2011</v>
      </c>
      <c r="D4">
        <v>377207</v>
      </c>
      <c r="F4" s="5" t="s">
        <v>304</v>
      </c>
      <c r="G4" s="8"/>
      <c r="J4">
        <v>2011</v>
      </c>
      <c r="K4" t="s">
        <v>305</v>
      </c>
    </row>
    <row r="5" spans="2:11" x14ac:dyDescent="0.25">
      <c r="B5" t="s">
        <v>302</v>
      </c>
      <c r="C5">
        <v>2012</v>
      </c>
      <c r="D5">
        <v>423676</v>
      </c>
      <c r="F5" s="5" t="s">
        <v>306</v>
      </c>
      <c r="G5" s="8"/>
      <c r="J5">
        <v>2012</v>
      </c>
      <c r="K5" t="s">
        <v>307</v>
      </c>
    </row>
    <row r="6" spans="2:11" x14ac:dyDescent="0.25">
      <c r="B6" t="s">
        <v>302</v>
      </c>
      <c r="C6">
        <v>2013</v>
      </c>
      <c r="D6">
        <v>539162</v>
      </c>
      <c r="J6">
        <v>2013</v>
      </c>
      <c r="K6" t="s">
        <v>308</v>
      </c>
    </row>
    <row r="7" spans="2:11" x14ac:dyDescent="0.25">
      <c r="B7" t="s">
        <v>302</v>
      </c>
      <c r="C7">
        <v>2014</v>
      </c>
      <c r="D7">
        <v>654968</v>
      </c>
      <c r="F7" s="5" t="s">
        <v>309</v>
      </c>
      <c r="G7" s="92"/>
      <c r="J7">
        <v>2014</v>
      </c>
      <c r="K7" t="s">
        <v>310</v>
      </c>
    </row>
    <row r="8" spans="2:11" x14ac:dyDescent="0.25">
      <c r="B8" t="s">
        <v>302</v>
      </c>
      <c r="C8">
        <v>2015</v>
      </c>
      <c r="D8">
        <v>730729</v>
      </c>
      <c r="J8">
        <v>2015</v>
      </c>
      <c r="K8" t="s">
        <v>311</v>
      </c>
    </row>
    <row r="9" spans="2:11" x14ac:dyDescent="0.25">
      <c r="B9" t="s">
        <v>302</v>
      </c>
      <c r="C9">
        <v>2016</v>
      </c>
      <c r="D9">
        <v>777933</v>
      </c>
      <c r="J9">
        <v>2016</v>
      </c>
      <c r="K9" t="s">
        <v>312</v>
      </c>
    </row>
    <row r="10" spans="2:11" x14ac:dyDescent="0.25">
      <c r="B10" t="s">
        <v>302</v>
      </c>
      <c r="C10">
        <v>2017</v>
      </c>
      <c r="D10">
        <v>945364</v>
      </c>
      <c r="J10">
        <v>2017</v>
      </c>
      <c r="K10" t="s">
        <v>303</v>
      </c>
    </row>
    <row r="11" spans="2:11" x14ac:dyDescent="0.25">
      <c r="B11" t="s">
        <v>302</v>
      </c>
      <c r="C11">
        <v>2018</v>
      </c>
      <c r="D11">
        <v>1051261</v>
      </c>
      <c r="J11">
        <v>2018</v>
      </c>
      <c r="K11" t="s">
        <v>313</v>
      </c>
    </row>
    <row r="12" spans="2:11" x14ac:dyDescent="0.25">
      <c r="B12" t="s">
        <v>302</v>
      </c>
      <c r="C12">
        <v>2019</v>
      </c>
      <c r="D12">
        <v>993349</v>
      </c>
      <c r="J12">
        <v>2019</v>
      </c>
      <c r="K12" t="s">
        <v>314</v>
      </c>
    </row>
    <row r="13" spans="2:11" x14ac:dyDescent="0.25">
      <c r="B13" t="s">
        <v>305</v>
      </c>
      <c r="C13">
        <v>2010</v>
      </c>
      <c r="D13">
        <v>233354</v>
      </c>
      <c r="K13" t="s">
        <v>315</v>
      </c>
    </row>
    <row r="14" spans="2:11" x14ac:dyDescent="0.25">
      <c r="B14" t="s">
        <v>305</v>
      </c>
      <c r="C14">
        <v>2011</v>
      </c>
      <c r="D14">
        <v>232686</v>
      </c>
      <c r="K14" t="s">
        <v>316</v>
      </c>
    </row>
    <row r="15" spans="2:11" x14ac:dyDescent="0.25">
      <c r="B15" t="s">
        <v>305</v>
      </c>
      <c r="C15">
        <v>2012</v>
      </c>
      <c r="D15">
        <v>253689</v>
      </c>
      <c r="K15" t="s">
        <v>317</v>
      </c>
    </row>
    <row r="16" spans="2:11" x14ac:dyDescent="0.25">
      <c r="B16" t="s">
        <v>305</v>
      </c>
      <c r="C16">
        <v>2013</v>
      </c>
      <c r="D16">
        <v>312285</v>
      </c>
      <c r="K16" t="s">
        <v>318</v>
      </c>
    </row>
    <row r="17" spans="2:11" x14ac:dyDescent="0.25">
      <c r="B17" t="s">
        <v>305</v>
      </c>
      <c r="C17">
        <v>2014</v>
      </c>
      <c r="D17">
        <v>362160</v>
      </c>
      <c r="K17" t="s">
        <v>319</v>
      </c>
    </row>
    <row r="18" spans="2:11" x14ac:dyDescent="0.25">
      <c r="B18" t="s">
        <v>305</v>
      </c>
      <c r="C18">
        <v>2015</v>
      </c>
      <c r="D18">
        <v>378006</v>
      </c>
      <c r="K18" t="s">
        <v>320</v>
      </c>
    </row>
    <row r="19" spans="2:11" x14ac:dyDescent="0.25">
      <c r="B19" t="s">
        <v>305</v>
      </c>
      <c r="C19">
        <v>2016</v>
      </c>
      <c r="D19">
        <v>400337</v>
      </c>
      <c r="K19" t="s">
        <v>321</v>
      </c>
    </row>
    <row r="20" spans="2:11" x14ac:dyDescent="0.25">
      <c r="B20" t="s">
        <v>305</v>
      </c>
      <c r="C20">
        <v>2017</v>
      </c>
      <c r="D20">
        <v>460280</v>
      </c>
      <c r="K20" t="s">
        <v>322</v>
      </c>
    </row>
    <row r="21" spans="2:11" x14ac:dyDescent="0.25">
      <c r="B21" t="s">
        <v>305</v>
      </c>
      <c r="C21">
        <v>2018</v>
      </c>
      <c r="D21">
        <v>509765</v>
      </c>
      <c r="K21" t="s">
        <v>323</v>
      </c>
    </row>
    <row r="22" spans="2:11" x14ac:dyDescent="0.25">
      <c r="B22" t="s">
        <v>305</v>
      </c>
      <c r="C22">
        <v>2019</v>
      </c>
      <c r="D22">
        <v>474580</v>
      </c>
      <c r="K22" t="s">
        <v>324</v>
      </c>
    </row>
    <row r="23" spans="2:11" x14ac:dyDescent="0.25">
      <c r="B23" t="s">
        <v>307</v>
      </c>
      <c r="C23">
        <v>2010</v>
      </c>
      <c r="D23">
        <v>644734</v>
      </c>
      <c r="K23" t="s">
        <v>325</v>
      </c>
    </row>
    <row r="24" spans="2:11" x14ac:dyDescent="0.25">
      <c r="B24" t="s">
        <v>307</v>
      </c>
      <c r="C24">
        <v>2011</v>
      </c>
      <c r="D24">
        <v>554185</v>
      </c>
    </row>
    <row r="25" spans="2:11" x14ac:dyDescent="0.25">
      <c r="B25" t="s">
        <v>307</v>
      </c>
      <c r="C25">
        <v>2012</v>
      </c>
      <c r="D25">
        <v>506043</v>
      </c>
    </row>
    <row r="26" spans="2:11" x14ac:dyDescent="0.25">
      <c r="B26" t="s">
        <v>307</v>
      </c>
      <c r="C26">
        <v>2013</v>
      </c>
      <c r="D26">
        <v>552383</v>
      </c>
    </row>
    <row r="27" spans="2:11" x14ac:dyDescent="0.25">
      <c r="B27" t="s">
        <v>307</v>
      </c>
      <c r="C27">
        <v>2014</v>
      </c>
      <c r="D27">
        <v>663734</v>
      </c>
    </row>
    <row r="28" spans="2:11" x14ac:dyDescent="0.25">
      <c r="B28" t="s">
        <v>307</v>
      </c>
      <c r="C28">
        <v>2015</v>
      </c>
      <c r="D28">
        <v>882043</v>
      </c>
    </row>
    <row r="29" spans="2:11" x14ac:dyDescent="0.25">
      <c r="B29" t="s">
        <v>307</v>
      </c>
      <c r="C29">
        <v>2016</v>
      </c>
      <c r="D29">
        <v>1089255</v>
      </c>
    </row>
    <row r="30" spans="2:11" x14ac:dyDescent="0.25">
      <c r="B30" t="s">
        <v>307</v>
      </c>
      <c r="C30">
        <v>2017</v>
      </c>
      <c r="D30">
        <v>1366854</v>
      </c>
    </row>
    <row r="31" spans="2:11" x14ac:dyDescent="0.25">
      <c r="B31" t="s">
        <v>307</v>
      </c>
      <c r="C31">
        <v>2018</v>
      </c>
      <c r="D31">
        <v>1653538</v>
      </c>
    </row>
    <row r="32" spans="2:11" x14ac:dyDescent="0.25">
      <c r="B32" t="s">
        <v>307</v>
      </c>
      <c r="C32">
        <v>2019</v>
      </c>
      <c r="D32">
        <v>1622311</v>
      </c>
    </row>
    <row r="33" spans="2:4" x14ac:dyDescent="0.25">
      <c r="B33" t="s">
        <v>308</v>
      </c>
      <c r="C33">
        <v>2010</v>
      </c>
      <c r="D33">
        <v>1496606</v>
      </c>
    </row>
    <row r="34" spans="2:4" x14ac:dyDescent="0.25">
      <c r="B34" t="s">
        <v>308</v>
      </c>
      <c r="C34">
        <v>2011</v>
      </c>
      <c r="D34">
        <v>1485657</v>
      </c>
    </row>
    <row r="35" spans="2:4" x14ac:dyDescent="0.25">
      <c r="B35" t="s">
        <v>308</v>
      </c>
      <c r="C35">
        <v>2012</v>
      </c>
      <c r="D35">
        <v>1623558</v>
      </c>
    </row>
    <row r="36" spans="2:4" x14ac:dyDescent="0.25">
      <c r="B36" t="s">
        <v>308</v>
      </c>
      <c r="C36">
        <v>2013</v>
      </c>
      <c r="D36">
        <v>1877117</v>
      </c>
    </row>
    <row r="37" spans="2:4" x14ac:dyDescent="0.25">
      <c r="B37" t="s">
        <v>308</v>
      </c>
      <c r="C37">
        <v>2014</v>
      </c>
      <c r="D37">
        <v>2221915</v>
      </c>
    </row>
    <row r="38" spans="2:4" x14ac:dyDescent="0.25">
      <c r="B38" t="s">
        <v>308</v>
      </c>
      <c r="C38">
        <v>2015</v>
      </c>
      <c r="D38">
        <v>2324184</v>
      </c>
    </row>
    <row r="39" spans="2:4" x14ac:dyDescent="0.25">
      <c r="B39" t="s">
        <v>308</v>
      </c>
      <c r="C39">
        <v>2016</v>
      </c>
      <c r="D39">
        <v>2486598</v>
      </c>
    </row>
    <row r="40" spans="2:4" x14ac:dyDescent="0.25">
      <c r="B40" t="s">
        <v>308</v>
      </c>
      <c r="C40">
        <v>2017</v>
      </c>
      <c r="D40">
        <v>2858176</v>
      </c>
    </row>
    <row r="41" spans="2:4" x14ac:dyDescent="0.25">
      <c r="B41" t="s">
        <v>308</v>
      </c>
      <c r="C41">
        <v>2018</v>
      </c>
      <c r="D41">
        <v>2709573</v>
      </c>
    </row>
    <row r="42" spans="2:4" x14ac:dyDescent="0.25">
      <c r="B42" t="s">
        <v>308</v>
      </c>
      <c r="C42">
        <v>2019</v>
      </c>
      <c r="D42">
        <v>2217427</v>
      </c>
    </row>
    <row r="43" spans="2:4" x14ac:dyDescent="0.25">
      <c r="B43" t="s">
        <v>310</v>
      </c>
      <c r="C43">
        <v>2010</v>
      </c>
      <c r="D43">
        <v>1891934</v>
      </c>
    </row>
    <row r="44" spans="2:4" x14ac:dyDescent="0.25">
      <c r="B44" t="s">
        <v>310</v>
      </c>
      <c r="C44">
        <v>2011</v>
      </c>
      <c r="D44">
        <v>1882511</v>
      </c>
    </row>
    <row r="45" spans="2:4" x14ac:dyDescent="0.25">
      <c r="B45" t="s">
        <v>310</v>
      </c>
      <c r="C45">
        <v>2012</v>
      </c>
      <c r="D45">
        <v>2013691</v>
      </c>
    </row>
    <row r="46" spans="2:4" x14ac:dyDescent="0.25">
      <c r="B46" t="s">
        <v>310</v>
      </c>
      <c r="C46">
        <v>2013</v>
      </c>
      <c r="D46">
        <v>2428452</v>
      </c>
    </row>
    <row r="47" spans="2:4" x14ac:dyDescent="0.25">
      <c r="B47" t="s">
        <v>310</v>
      </c>
      <c r="C47">
        <v>2014</v>
      </c>
      <c r="D47">
        <v>2729923</v>
      </c>
    </row>
    <row r="48" spans="2:4" x14ac:dyDescent="0.25">
      <c r="B48" t="s">
        <v>310</v>
      </c>
      <c r="C48">
        <v>2015</v>
      </c>
      <c r="D48">
        <v>2771057</v>
      </c>
    </row>
    <row r="49" spans="2:4" x14ac:dyDescent="0.25">
      <c r="B49" t="s">
        <v>310</v>
      </c>
      <c r="C49">
        <v>2016</v>
      </c>
      <c r="D49">
        <v>2905445</v>
      </c>
    </row>
    <row r="50" spans="2:4" x14ac:dyDescent="0.25">
      <c r="B50" t="s">
        <v>310</v>
      </c>
      <c r="C50">
        <v>2017</v>
      </c>
      <c r="D50">
        <v>3328589</v>
      </c>
    </row>
    <row r="51" spans="2:4" x14ac:dyDescent="0.25">
      <c r="B51" t="s">
        <v>310</v>
      </c>
      <c r="C51">
        <v>2018</v>
      </c>
      <c r="D51">
        <v>3640727</v>
      </c>
    </row>
    <row r="52" spans="2:4" x14ac:dyDescent="0.25">
      <c r="B52" t="s">
        <v>310</v>
      </c>
      <c r="C52">
        <v>2019</v>
      </c>
      <c r="D52">
        <v>3306780</v>
      </c>
    </row>
    <row r="53" spans="2:4" x14ac:dyDescent="0.25">
      <c r="B53" t="s">
        <v>311</v>
      </c>
      <c r="C53">
        <v>2010</v>
      </c>
      <c r="D53">
        <v>474570</v>
      </c>
    </row>
    <row r="54" spans="2:4" x14ac:dyDescent="0.25">
      <c r="B54" t="s">
        <v>311</v>
      </c>
      <c r="C54">
        <v>2011</v>
      </c>
      <c r="D54">
        <v>492736</v>
      </c>
    </row>
    <row r="55" spans="2:4" x14ac:dyDescent="0.25">
      <c r="B55" t="s">
        <v>311</v>
      </c>
      <c r="C55">
        <v>2012</v>
      </c>
      <c r="D55">
        <v>522715</v>
      </c>
    </row>
    <row r="56" spans="2:4" x14ac:dyDescent="0.25">
      <c r="B56" t="s">
        <v>311</v>
      </c>
      <c r="C56">
        <v>2013</v>
      </c>
      <c r="D56">
        <v>618186</v>
      </c>
    </row>
    <row r="57" spans="2:4" x14ac:dyDescent="0.25">
      <c r="B57" t="s">
        <v>311</v>
      </c>
      <c r="C57">
        <v>2014</v>
      </c>
      <c r="D57">
        <v>721589</v>
      </c>
    </row>
    <row r="58" spans="2:4" x14ac:dyDescent="0.25">
      <c r="B58" t="s">
        <v>311</v>
      </c>
      <c r="C58">
        <v>2015</v>
      </c>
      <c r="D58">
        <v>834218</v>
      </c>
    </row>
    <row r="59" spans="2:4" x14ac:dyDescent="0.25">
      <c r="B59" t="s">
        <v>311</v>
      </c>
      <c r="C59">
        <v>2016</v>
      </c>
      <c r="D59">
        <v>949117</v>
      </c>
    </row>
    <row r="60" spans="2:4" x14ac:dyDescent="0.25">
      <c r="B60" t="s">
        <v>311</v>
      </c>
      <c r="C60">
        <v>2017</v>
      </c>
      <c r="D60">
        <v>1238478</v>
      </c>
    </row>
    <row r="61" spans="2:4" x14ac:dyDescent="0.25">
      <c r="B61" t="s">
        <v>311</v>
      </c>
      <c r="C61">
        <v>2018</v>
      </c>
      <c r="D61">
        <v>1223206</v>
      </c>
    </row>
    <row r="62" spans="2:4" x14ac:dyDescent="0.25">
      <c r="B62" t="s">
        <v>311</v>
      </c>
      <c r="C62">
        <v>2019</v>
      </c>
      <c r="D62">
        <v>1365343</v>
      </c>
    </row>
    <row r="63" spans="2:4" x14ac:dyDescent="0.25">
      <c r="B63" t="s">
        <v>312</v>
      </c>
      <c r="C63">
        <v>2010</v>
      </c>
      <c r="D63">
        <v>165021</v>
      </c>
    </row>
    <row r="64" spans="2:4" x14ac:dyDescent="0.25">
      <c r="B64" t="s">
        <v>312</v>
      </c>
      <c r="C64">
        <v>2011</v>
      </c>
      <c r="D64">
        <v>160447</v>
      </c>
    </row>
    <row r="65" spans="2:4" x14ac:dyDescent="0.25">
      <c r="B65" t="s">
        <v>312</v>
      </c>
      <c r="C65">
        <v>2012</v>
      </c>
      <c r="D65">
        <v>195661</v>
      </c>
    </row>
    <row r="66" spans="2:4" x14ac:dyDescent="0.25">
      <c r="B66" t="s">
        <v>312</v>
      </c>
      <c r="C66">
        <v>2013</v>
      </c>
      <c r="D66">
        <v>234848</v>
      </c>
    </row>
    <row r="67" spans="2:4" x14ac:dyDescent="0.25">
      <c r="B67" t="s">
        <v>312</v>
      </c>
      <c r="C67">
        <v>2014</v>
      </c>
      <c r="D67">
        <v>257032</v>
      </c>
    </row>
    <row r="68" spans="2:4" x14ac:dyDescent="0.25">
      <c r="B68" t="s">
        <v>312</v>
      </c>
      <c r="C68">
        <v>2015</v>
      </c>
      <c r="D68">
        <v>285773</v>
      </c>
    </row>
    <row r="69" spans="2:4" x14ac:dyDescent="0.25">
      <c r="B69" t="s">
        <v>312</v>
      </c>
      <c r="C69">
        <v>2016</v>
      </c>
      <c r="D69">
        <v>364362</v>
      </c>
    </row>
    <row r="70" spans="2:4" x14ac:dyDescent="0.25">
      <c r="B70" t="s">
        <v>312</v>
      </c>
      <c r="C70">
        <v>2017</v>
      </c>
      <c r="D70">
        <v>432183</v>
      </c>
    </row>
    <row r="71" spans="2:4" x14ac:dyDescent="0.25">
      <c r="B71" t="s">
        <v>312</v>
      </c>
      <c r="C71">
        <v>2018</v>
      </c>
      <c r="D71">
        <v>510839</v>
      </c>
    </row>
    <row r="72" spans="2:4" x14ac:dyDescent="0.25">
      <c r="B72" t="s">
        <v>312</v>
      </c>
      <c r="C72">
        <v>2019</v>
      </c>
      <c r="D72">
        <v>538803</v>
      </c>
    </row>
    <row r="73" spans="2:4" x14ac:dyDescent="0.25">
      <c r="B73" t="s">
        <v>303</v>
      </c>
      <c r="C73">
        <v>2010</v>
      </c>
      <c r="D73">
        <v>582048</v>
      </c>
    </row>
    <row r="74" spans="2:4" x14ac:dyDescent="0.25">
      <c r="B74" t="s">
        <v>303</v>
      </c>
      <c r="C74">
        <v>2011</v>
      </c>
      <c r="D74">
        <v>609379</v>
      </c>
    </row>
    <row r="75" spans="2:4" x14ac:dyDescent="0.25">
      <c r="B75" t="s">
        <v>303</v>
      </c>
      <c r="C75">
        <v>2012</v>
      </c>
      <c r="D75">
        <v>688725</v>
      </c>
    </row>
    <row r="76" spans="2:4" x14ac:dyDescent="0.25">
      <c r="B76" t="s">
        <v>303</v>
      </c>
      <c r="C76">
        <v>2013</v>
      </c>
      <c r="D76">
        <v>885531</v>
      </c>
    </row>
    <row r="77" spans="2:4" x14ac:dyDescent="0.25">
      <c r="B77" t="s">
        <v>303</v>
      </c>
      <c r="C77">
        <v>2014</v>
      </c>
      <c r="D77">
        <v>1045984</v>
      </c>
    </row>
    <row r="78" spans="2:4" x14ac:dyDescent="0.25">
      <c r="B78" t="s">
        <v>303</v>
      </c>
      <c r="C78">
        <v>2015</v>
      </c>
      <c r="D78">
        <v>1132763</v>
      </c>
    </row>
    <row r="79" spans="2:4" x14ac:dyDescent="0.25">
      <c r="B79" t="s">
        <v>303</v>
      </c>
      <c r="C79">
        <v>2016</v>
      </c>
      <c r="D79">
        <v>1237501</v>
      </c>
    </row>
    <row r="80" spans="2:4" x14ac:dyDescent="0.25">
      <c r="B80" t="s">
        <v>303</v>
      </c>
      <c r="C80">
        <v>2017</v>
      </c>
      <c r="D80">
        <v>1443500</v>
      </c>
    </row>
    <row r="81" spans="2:4" x14ac:dyDescent="0.25">
      <c r="B81" t="s">
        <v>303</v>
      </c>
      <c r="C81">
        <v>2018</v>
      </c>
      <c r="D81">
        <v>1600913</v>
      </c>
    </row>
    <row r="82" spans="2:4" x14ac:dyDescent="0.25">
      <c r="B82" t="s">
        <v>303</v>
      </c>
      <c r="C82">
        <v>2019</v>
      </c>
      <c r="D82">
        <v>1458111</v>
      </c>
    </row>
    <row r="83" spans="2:4" x14ac:dyDescent="0.25">
      <c r="B83" t="s">
        <v>313</v>
      </c>
      <c r="C83">
        <v>2010</v>
      </c>
      <c r="D83">
        <v>1107248</v>
      </c>
    </row>
    <row r="84" spans="2:4" x14ac:dyDescent="0.25">
      <c r="B84" t="s">
        <v>313</v>
      </c>
      <c r="C84">
        <v>2011</v>
      </c>
      <c r="D84">
        <v>1124668</v>
      </c>
    </row>
    <row r="85" spans="2:4" x14ac:dyDescent="0.25">
      <c r="B85" t="s">
        <v>313</v>
      </c>
      <c r="C85">
        <v>2012</v>
      </c>
      <c r="D85">
        <v>1229515</v>
      </c>
    </row>
    <row r="86" spans="2:4" x14ac:dyDescent="0.25">
      <c r="B86" t="s">
        <v>313</v>
      </c>
      <c r="C86">
        <v>2013</v>
      </c>
      <c r="D86">
        <v>1517402</v>
      </c>
    </row>
    <row r="87" spans="2:4" x14ac:dyDescent="0.25">
      <c r="B87" t="s">
        <v>313</v>
      </c>
      <c r="C87">
        <v>2014</v>
      </c>
      <c r="D87">
        <v>1737800</v>
      </c>
    </row>
    <row r="88" spans="2:4" x14ac:dyDescent="0.25">
      <c r="B88" t="s">
        <v>313</v>
      </c>
      <c r="C88">
        <v>2015</v>
      </c>
      <c r="D88">
        <v>1789378</v>
      </c>
    </row>
    <row r="89" spans="2:4" x14ac:dyDescent="0.25">
      <c r="B89" t="s">
        <v>313</v>
      </c>
      <c r="C89">
        <v>2016</v>
      </c>
      <c r="D89">
        <v>1874722</v>
      </c>
    </row>
    <row r="90" spans="2:4" x14ac:dyDescent="0.25">
      <c r="B90" t="s">
        <v>313</v>
      </c>
      <c r="C90">
        <v>2017</v>
      </c>
      <c r="D90">
        <v>2130241</v>
      </c>
    </row>
    <row r="91" spans="2:4" x14ac:dyDescent="0.25">
      <c r="B91" t="s">
        <v>313</v>
      </c>
      <c r="C91">
        <v>2018</v>
      </c>
      <c r="D91">
        <v>2318162</v>
      </c>
    </row>
    <row r="92" spans="2:4" x14ac:dyDescent="0.25">
      <c r="B92" t="s">
        <v>313</v>
      </c>
      <c r="C92">
        <v>2019</v>
      </c>
      <c r="D92">
        <v>2116627</v>
      </c>
    </row>
    <row r="93" spans="2:4" x14ac:dyDescent="0.25">
      <c r="B93" t="s">
        <v>314</v>
      </c>
      <c r="C93">
        <v>2010</v>
      </c>
      <c r="D93">
        <v>739451</v>
      </c>
    </row>
    <row r="94" spans="2:4" x14ac:dyDescent="0.25">
      <c r="B94" t="s">
        <v>314</v>
      </c>
      <c r="C94">
        <v>2011</v>
      </c>
      <c r="D94">
        <v>732735</v>
      </c>
    </row>
    <row r="95" spans="2:4" x14ac:dyDescent="0.25">
      <c r="B95" t="s">
        <v>314</v>
      </c>
      <c r="C95">
        <v>2012</v>
      </c>
      <c r="D95">
        <v>752523</v>
      </c>
    </row>
    <row r="96" spans="2:4" x14ac:dyDescent="0.25">
      <c r="B96" t="s">
        <v>314</v>
      </c>
      <c r="C96">
        <v>2013</v>
      </c>
      <c r="D96">
        <v>887782</v>
      </c>
    </row>
    <row r="97" spans="2:4" x14ac:dyDescent="0.25">
      <c r="B97" t="s">
        <v>314</v>
      </c>
      <c r="C97">
        <v>2014</v>
      </c>
      <c r="D97">
        <v>1018386</v>
      </c>
    </row>
    <row r="98" spans="2:4" x14ac:dyDescent="0.25">
      <c r="B98" t="s">
        <v>314</v>
      </c>
      <c r="C98">
        <v>2015</v>
      </c>
      <c r="D98">
        <v>1164179</v>
      </c>
    </row>
    <row r="99" spans="2:4" x14ac:dyDescent="0.25">
      <c r="B99" t="s">
        <v>314</v>
      </c>
      <c r="C99">
        <v>2016</v>
      </c>
      <c r="D99">
        <v>1310795</v>
      </c>
    </row>
    <row r="100" spans="2:4" x14ac:dyDescent="0.25">
      <c r="B100" t="s">
        <v>314</v>
      </c>
      <c r="C100">
        <v>2017</v>
      </c>
      <c r="D100">
        <v>1457873</v>
      </c>
    </row>
    <row r="101" spans="2:4" x14ac:dyDescent="0.25">
      <c r="B101" t="s">
        <v>314</v>
      </c>
      <c r="C101">
        <v>2018</v>
      </c>
      <c r="D101">
        <v>1542561</v>
      </c>
    </row>
    <row r="102" spans="2:4" x14ac:dyDescent="0.25">
      <c r="B102" t="s">
        <v>314</v>
      </c>
      <c r="C102">
        <v>2019</v>
      </c>
      <c r="D102">
        <v>1370839</v>
      </c>
    </row>
    <row r="103" spans="2:4" x14ac:dyDescent="0.25">
      <c r="B103" t="s">
        <v>315</v>
      </c>
      <c r="C103">
        <v>2010</v>
      </c>
      <c r="D103">
        <v>1198477</v>
      </c>
    </row>
    <row r="104" spans="2:4" x14ac:dyDescent="0.25">
      <c r="B104" t="s">
        <v>315</v>
      </c>
      <c r="C104">
        <v>2011</v>
      </c>
      <c r="D104">
        <v>1324814</v>
      </c>
    </row>
    <row r="105" spans="2:4" x14ac:dyDescent="0.25">
      <c r="B105" t="s">
        <v>315</v>
      </c>
      <c r="C105">
        <v>2012</v>
      </c>
      <c r="D105">
        <v>1453833</v>
      </c>
    </row>
    <row r="106" spans="2:4" x14ac:dyDescent="0.25">
      <c r="B106" t="s">
        <v>315</v>
      </c>
      <c r="C106">
        <v>2013</v>
      </c>
      <c r="D106">
        <v>1640961</v>
      </c>
    </row>
    <row r="107" spans="2:4" x14ac:dyDescent="0.25">
      <c r="B107" t="s">
        <v>315</v>
      </c>
      <c r="C107">
        <v>2014</v>
      </c>
      <c r="D107">
        <v>1931646</v>
      </c>
    </row>
    <row r="108" spans="2:4" x14ac:dyDescent="0.25">
      <c r="B108" t="s">
        <v>315</v>
      </c>
      <c r="C108">
        <v>2015</v>
      </c>
      <c r="D108">
        <v>2256919</v>
      </c>
    </row>
    <row r="109" spans="2:4" x14ac:dyDescent="0.25">
      <c r="B109" t="s">
        <v>315</v>
      </c>
      <c r="C109">
        <v>2016</v>
      </c>
      <c r="D109">
        <v>2712917</v>
      </c>
    </row>
    <row r="110" spans="2:4" x14ac:dyDescent="0.25">
      <c r="B110" t="s">
        <v>315</v>
      </c>
      <c r="C110">
        <v>2017</v>
      </c>
      <c r="D110">
        <v>3494235</v>
      </c>
    </row>
    <row r="111" spans="2:4" x14ac:dyDescent="0.25">
      <c r="B111" t="s">
        <v>315</v>
      </c>
      <c r="C111">
        <v>2018</v>
      </c>
      <c r="D111">
        <v>4519951</v>
      </c>
    </row>
    <row r="112" spans="2:4" x14ac:dyDescent="0.25">
      <c r="B112" t="s">
        <v>315</v>
      </c>
      <c r="C112">
        <v>2019</v>
      </c>
      <c r="D112">
        <v>4990526</v>
      </c>
    </row>
    <row r="113" spans="2:4" x14ac:dyDescent="0.25">
      <c r="B113" t="s">
        <v>316</v>
      </c>
      <c r="C113">
        <v>2010</v>
      </c>
      <c r="D113">
        <v>692029</v>
      </c>
    </row>
    <row r="114" spans="2:4" x14ac:dyDescent="0.25">
      <c r="B114" t="s">
        <v>316</v>
      </c>
      <c r="C114">
        <v>2011</v>
      </c>
      <c r="D114">
        <v>733453</v>
      </c>
    </row>
    <row r="115" spans="2:4" x14ac:dyDescent="0.25">
      <c r="B115" t="s">
        <v>316</v>
      </c>
      <c r="C115">
        <v>2012</v>
      </c>
      <c r="D115">
        <v>750450</v>
      </c>
    </row>
    <row r="116" spans="2:4" x14ac:dyDescent="0.25">
      <c r="B116" t="s">
        <v>316</v>
      </c>
      <c r="C116">
        <v>2013</v>
      </c>
      <c r="D116">
        <v>722182</v>
      </c>
    </row>
    <row r="117" spans="2:4" x14ac:dyDescent="0.25">
      <c r="B117" t="s">
        <v>316</v>
      </c>
      <c r="C117">
        <v>2014</v>
      </c>
      <c r="D117">
        <v>774591</v>
      </c>
    </row>
    <row r="118" spans="2:4" x14ac:dyDescent="0.25">
      <c r="B118" t="s">
        <v>316</v>
      </c>
      <c r="C118">
        <v>2015</v>
      </c>
      <c r="D118">
        <v>869718</v>
      </c>
    </row>
    <row r="119" spans="2:4" x14ac:dyDescent="0.25">
      <c r="B119" t="s">
        <v>316</v>
      </c>
      <c r="C119">
        <v>2016</v>
      </c>
      <c r="D119">
        <v>965774</v>
      </c>
    </row>
    <row r="120" spans="2:4" x14ac:dyDescent="0.25">
      <c r="B120" t="s">
        <v>316</v>
      </c>
      <c r="C120">
        <v>2017</v>
      </c>
      <c r="D120">
        <v>1042687</v>
      </c>
    </row>
    <row r="121" spans="2:4" x14ac:dyDescent="0.25">
      <c r="B121" t="s">
        <v>316</v>
      </c>
      <c r="C121">
        <v>2018</v>
      </c>
      <c r="D121">
        <v>1100673</v>
      </c>
    </row>
    <row r="122" spans="2:4" x14ac:dyDescent="0.25">
      <c r="B122" t="s">
        <v>316</v>
      </c>
      <c r="C122">
        <v>2019</v>
      </c>
      <c r="D122">
        <v>894566</v>
      </c>
    </row>
    <row r="123" spans="2:4" x14ac:dyDescent="0.25">
      <c r="B123" t="s">
        <v>317</v>
      </c>
      <c r="C123">
        <v>2010</v>
      </c>
      <c r="D123">
        <v>386204</v>
      </c>
    </row>
    <row r="124" spans="2:4" x14ac:dyDescent="0.25">
      <c r="B124" t="s">
        <v>317</v>
      </c>
      <c r="C124">
        <v>2011</v>
      </c>
      <c r="D124">
        <v>400998</v>
      </c>
    </row>
    <row r="125" spans="2:4" x14ac:dyDescent="0.25">
      <c r="B125" t="s">
        <v>317</v>
      </c>
      <c r="C125">
        <v>2012</v>
      </c>
      <c r="D125">
        <v>439357</v>
      </c>
    </row>
    <row r="126" spans="2:4" x14ac:dyDescent="0.25">
      <c r="B126" t="s">
        <v>317</v>
      </c>
      <c r="C126">
        <v>2013</v>
      </c>
      <c r="D126">
        <v>539343</v>
      </c>
    </row>
    <row r="127" spans="2:4" x14ac:dyDescent="0.25">
      <c r="B127" t="s">
        <v>317</v>
      </c>
      <c r="C127">
        <v>2014</v>
      </c>
      <c r="D127">
        <v>610691</v>
      </c>
    </row>
    <row r="128" spans="2:4" x14ac:dyDescent="0.25">
      <c r="B128" t="s">
        <v>317</v>
      </c>
      <c r="C128">
        <v>2015</v>
      </c>
      <c r="D128">
        <v>639579</v>
      </c>
    </row>
    <row r="129" spans="2:4" x14ac:dyDescent="0.25">
      <c r="B129" t="s">
        <v>317</v>
      </c>
      <c r="C129">
        <v>2016</v>
      </c>
      <c r="D129">
        <v>678321</v>
      </c>
    </row>
    <row r="130" spans="2:4" x14ac:dyDescent="0.25">
      <c r="B130" t="s">
        <v>317</v>
      </c>
      <c r="C130">
        <v>2017</v>
      </c>
      <c r="D130">
        <v>783692</v>
      </c>
    </row>
    <row r="131" spans="2:4" x14ac:dyDescent="0.25">
      <c r="B131" t="s">
        <v>317</v>
      </c>
      <c r="C131">
        <v>2018</v>
      </c>
      <c r="D131">
        <v>874906</v>
      </c>
    </row>
    <row r="132" spans="2:4" x14ac:dyDescent="0.25">
      <c r="B132" t="s">
        <v>317</v>
      </c>
      <c r="C132">
        <v>2019</v>
      </c>
      <c r="D132">
        <v>798400</v>
      </c>
    </row>
    <row r="133" spans="2:4" x14ac:dyDescent="0.25">
      <c r="B133" t="s">
        <v>318</v>
      </c>
      <c r="C133">
        <v>2010</v>
      </c>
      <c r="D133">
        <v>171263</v>
      </c>
    </row>
    <row r="134" spans="2:4" x14ac:dyDescent="0.25">
      <c r="B134" t="s">
        <v>318</v>
      </c>
      <c r="C134">
        <v>2011</v>
      </c>
      <c r="D134">
        <v>190421</v>
      </c>
    </row>
    <row r="135" spans="2:4" x14ac:dyDescent="0.25">
      <c r="B135" t="s">
        <v>318</v>
      </c>
      <c r="C135">
        <v>2012</v>
      </c>
      <c r="D135">
        <v>198205</v>
      </c>
    </row>
    <row r="136" spans="2:4" x14ac:dyDescent="0.25">
      <c r="B136" t="s">
        <v>318</v>
      </c>
      <c r="C136">
        <v>2013</v>
      </c>
      <c r="D136">
        <v>216811</v>
      </c>
    </row>
    <row r="137" spans="2:4" x14ac:dyDescent="0.25">
      <c r="B137" t="s">
        <v>318</v>
      </c>
      <c r="C137">
        <v>2014</v>
      </c>
      <c r="D137">
        <v>253021</v>
      </c>
    </row>
    <row r="138" spans="2:4" x14ac:dyDescent="0.25">
      <c r="B138" t="s">
        <v>318</v>
      </c>
      <c r="C138">
        <v>2015</v>
      </c>
      <c r="D138">
        <v>303976</v>
      </c>
    </row>
    <row r="139" spans="2:4" x14ac:dyDescent="0.25">
      <c r="B139" t="s">
        <v>318</v>
      </c>
      <c r="C139">
        <v>2016</v>
      </c>
      <c r="D139">
        <v>341670</v>
      </c>
    </row>
    <row r="140" spans="2:4" x14ac:dyDescent="0.25">
      <c r="B140" t="s">
        <v>318</v>
      </c>
      <c r="C140">
        <v>2017</v>
      </c>
      <c r="D140">
        <v>425321</v>
      </c>
    </row>
    <row r="141" spans="2:4" x14ac:dyDescent="0.25">
      <c r="B141" t="s">
        <v>318</v>
      </c>
      <c r="C141">
        <v>2018</v>
      </c>
      <c r="D141">
        <v>529432</v>
      </c>
    </row>
    <row r="142" spans="2:4" x14ac:dyDescent="0.25">
      <c r="B142" t="s">
        <v>318</v>
      </c>
      <c r="C142">
        <v>2019</v>
      </c>
      <c r="D142">
        <v>431457</v>
      </c>
    </row>
    <row r="143" spans="2:4" x14ac:dyDescent="0.25">
      <c r="B143" t="s">
        <v>319</v>
      </c>
      <c r="C143">
        <v>2010</v>
      </c>
      <c r="D143">
        <v>259702</v>
      </c>
    </row>
    <row r="144" spans="2:4" x14ac:dyDescent="0.25">
      <c r="B144" t="s">
        <v>319</v>
      </c>
      <c r="C144">
        <v>2011</v>
      </c>
      <c r="D144">
        <v>306583</v>
      </c>
    </row>
    <row r="145" spans="2:4" x14ac:dyDescent="0.25">
      <c r="B145" t="s">
        <v>319</v>
      </c>
      <c r="C145">
        <v>2012</v>
      </c>
      <c r="D145">
        <v>345125</v>
      </c>
    </row>
    <row r="146" spans="2:4" x14ac:dyDescent="0.25">
      <c r="B146" t="s">
        <v>319</v>
      </c>
      <c r="C146">
        <v>2013</v>
      </c>
      <c r="D146">
        <v>430289</v>
      </c>
    </row>
    <row r="147" spans="2:4" x14ac:dyDescent="0.25">
      <c r="B147" t="s">
        <v>319</v>
      </c>
      <c r="C147">
        <v>2014</v>
      </c>
      <c r="D147">
        <v>591177</v>
      </c>
    </row>
    <row r="148" spans="2:4" x14ac:dyDescent="0.25">
      <c r="B148" t="s">
        <v>319</v>
      </c>
      <c r="C148">
        <v>2015</v>
      </c>
      <c r="D148">
        <v>763704</v>
      </c>
    </row>
    <row r="149" spans="2:4" x14ac:dyDescent="0.25">
      <c r="B149" t="s">
        <v>319</v>
      </c>
      <c r="C149">
        <v>2016</v>
      </c>
      <c r="D149">
        <v>989932</v>
      </c>
    </row>
    <row r="150" spans="2:4" x14ac:dyDescent="0.25">
      <c r="B150" t="s">
        <v>319</v>
      </c>
      <c r="C150">
        <v>2017</v>
      </c>
      <c r="D150">
        <v>1299703</v>
      </c>
    </row>
    <row r="151" spans="2:4" x14ac:dyDescent="0.25">
      <c r="B151" t="s">
        <v>319</v>
      </c>
      <c r="C151">
        <v>2018</v>
      </c>
      <c r="D151">
        <v>1660846</v>
      </c>
    </row>
    <row r="152" spans="2:4" x14ac:dyDescent="0.25">
      <c r="B152" t="s">
        <v>319</v>
      </c>
      <c r="C152">
        <v>2019</v>
      </c>
      <c r="D152">
        <v>1222645</v>
      </c>
    </row>
    <row r="153" spans="2:4" x14ac:dyDescent="0.25">
      <c r="B153" t="s">
        <v>320</v>
      </c>
      <c r="C153">
        <v>2010</v>
      </c>
      <c r="D153">
        <v>10289725</v>
      </c>
    </row>
    <row r="154" spans="2:4" x14ac:dyDescent="0.25">
      <c r="B154" t="s">
        <v>320</v>
      </c>
      <c r="C154">
        <v>2011</v>
      </c>
      <c r="D154">
        <v>10625275</v>
      </c>
    </row>
    <row r="155" spans="2:4" x14ac:dyDescent="0.25">
      <c r="B155" t="s">
        <v>320</v>
      </c>
      <c r="C155">
        <v>2012</v>
      </c>
      <c r="D155">
        <v>10980200</v>
      </c>
    </row>
    <row r="156" spans="2:4" x14ac:dyDescent="0.25">
      <c r="B156" t="s">
        <v>320</v>
      </c>
      <c r="C156">
        <v>2013</v>
      </c>
      <c r="D156">
        <v>11512275</v>
      </c>
    </row>
    <row r="157" spans="2:4" x14ac:dyDescent="0.25">
      <c r="B157" t="s">
        <v>320</v>
      </c>
      <c r="C157">
        <v>2014</v>
      </c>
      <c r="D157">
        <v>12277025</v>
      </c>
    </row>
    <row r="158" spans="2:4" x14ac:dyDescent="0.25">
      <c r="B158" t="s">
        <v>320</v>
      </c>
      <c r="C158">
        <v>2015</v>
      </c>
      <c r="D158">
        <v>13095425</v>
      </c>
    </row>
    <row r="159" spans="2:4" x14ac:dyDescent="0.25">
      <c r="B159" t="s">
        <v>320</v>
      </c>
      <c r="C159">
        <v>2016</v>
      </c>
      <c r="D159">
        <v>13857900</v>
      </c>
    </row>
    <row r="160" spans="2:4" x14ac:dyDescent="0.25">
      <c r="B160" t="s">
        <v>320</v>
      </c>
      <c r="C160">
        <v>2017</v>
      </c>
      <c r="D160">
        <v>14480350</v>
      </c>
    </row>
    <row r="161" spans="2:4" x14ac:dyDescent="0.25">
      <c r="B161" t="s">
        <v>320</v>
      </c>
      <c r="C161">
        <v>2018</v>
      </c>
      <c r="D161">
        <v>14720250</v>
      </c>
    </row>
    <row r="162" spans="2:4" x14ac:dyDescent="0.25">
      <c r="B162" t="s">
        <v>320</v>
      </c>
      <c r="C162">
        <v>2019</v>
      </c>
      <c r="D162">
        <v>14417950</v>
      </c>
    </row>
    <row r="163" spans="2:4" x14ac:dyDescent="0.25">
      <c r="B163" t="s">
        <v>321</v>
      </c>
      <c r="C163">
        <v>2010</v>
      </c>
      <c r="D163">
        <v>266560</v>
      </c>
    </row>
    <row r="164" spans="2:4" x14ac:dyDescent="0.25">
      <c r="B164" t="s">
        <v>321</v>
      </c>
      <c r="C164">
        <v>2011</v>
      </c>
      <c r="D164">
        <v>196007</v>
      </c>
    </row>
    <row r="165" spans="2:4" x14ac:dyDescent="0.25">
      <c r="B165" t="s">
        <v>321</v>
      </c>
      <c r="C165">
        <v>2012</v>
      </c>
      <c r="D165">
        <v>232530</v>
      </c>
    </row>
    <row r="166" spans="2:4" x14ac:dyDescent="0.25">
      <c r="B166" t="s">
        <v>321</v>
      </c>
      <c r="C166">
        <v>2013</v>
      </c>
      <c r="D166">
        <v>303008</v>
      </c>
    </row>
    <row r="167" spans="2:4" x14ac:dyDescent="0.25">
      <c r="B167" t="s">
        <v>321</v>
      </c>
      <c r="C167">
        <v>2014</v>
      </c>
      <c r="D167">
        <v>392156</v>
      </c>
    </row>
    <row r="168" spans="2:4" x14ac:dyDescent="0.25">
      <c r="B168" t="s">
        <v>321</v>
      </c>
      <c r="C168">
        <v>2015</v>
      </c>
      <c r="D168">
        <v>482986</v>
      </c>
    </row>
    <row r="169" spans="2:4" x14ac:dyDescent="0.25">
      <c r="B169" t="s">
        <v>321</v>
      </c>
      <c r="C169">
        <v>2016</v>
      </c>
      <c r="D169">
        <v>530917</v>
      </c>
    </row>
    <row r="170" spans="2:4" x14ac:dyDescent="0.25">
      <c r="B170" t="s">
        <v>321</v>
      </c>
      <c r="C170">
        <v>2017</v>
      </c>
      <c r="D170">
        <v>647140</v>
      </c>
    </row>
    <row r="171" spans="2:4" x14ac:dyDescent="0.25">
      <c r="B171" t="s">
        <v>321</v>
      </c>
      <c r="C171">
        <v>2018</v>
      </c>
      <c r="D171">
        <v>730325</v>
      </c>
    </row>
    <row r="172" spans="2:4" x14ac:dyDescent="0.25">
      <c r="B172" t="s">
        <v>321</v>
      </c>
      <c r="C172">
        <v>2019</v>
      </c>
      <c r="D172">
        <v>614570</v>
      </c>
    </row>
    <row r="173" spans="2:4" x14ac:dyDescent="0.25">
      <c r="B173" t="s">
        <v>322</v>
      </c>
      <c r="C173">
        <v>2010</v>
      </c>
      <c r="D173">
        <v>1330224</v>
      </c>
    </row>
    <row r="174" spans="2:4" x14ac:dyDescent="0.25">
      <c r="B174" t="s">
        <v>322</v>
      </c>
      <c r="C174">
        <v>2011</v>
      </c>
      <c r="D174">
        <v>1339453</v>
      </c>
    </row>
    <row r="175" spans="2:4" x14ac:dyDescent="0.25">
      <c r="B175" t="s">
        <v>322</v>
      </c>
      <c r="C175">
        <v>2012</v>
      </c>
      <c r="D175">
        <v>1457171</v>
      </c>
    </row>
    <row r="176" spans="2:4" x14ac:dyDescent="0.25">
      <c r="B176" t="s">
        <v>322</v>
      </c>
      <c r="C176">
        <v>2013</v>
      </c>
      <c r="D176">
        <v>1795644</v>
      </c>
    </row>
    <row r="177" spans="2:4" x14ac:dyDescent="0.25">
      <c r="B177" t="s">
        <v>322</v>
      </c>
      <c r="C177">
        <v>2014</v>
      </c>
      <c r="D177">
        <v>2058380</v>
      </c>
    </row>
    <row r="178" spans="2:4" x14ac:dyDescent="0.25">
      <c r="B178" t="s">
        <v>322</v>
      </c>
      <c r="C178">
        <v>2015</v>
      </c>
      <c r="D178">
        <v>2140266</v>
      </c>
    </row>
    <row r="179" spans="2:4" x14ac:dyDescent="0.25">
      <c r="B179" t="s">
        <v>322</v>
      </c>
      <c r="C179">
        <v>2016</v>
      </c>
      <c r="D179">
        <v>2257802</v>
      </c>
    </row>
    <row r="180" spans="2:4" x14ac:dyDescent="0.25">
      <c r="B180" t="s">
        <v>322</v>
      </c>
      <c r="C180">
        <v>2017</v>
      </c>
      <c r="D180">
        <v>2586104</v>
      </c>
    </row>
    <row r="181" spans="2:4" x14ac:dyDescent="0.25">
      <c r="B181" t="s">
        <v>322</v>
      </c>
      <c r="C181">
        <v>2018</v>
      </c>
      <c r="D181">
        <v>2845111</v>
      </c>
    </row>
    <row r="182" spans="2:4" x14ac:dyDescent="0.25">
      <c r="B182" t="s">
        <v>322</v>
      </c>
      <c r="C182">
        <v>2019</v>
      </c>
      <c r="D182">
        <v>2626486</v>
      </c>
    </row>
    <row r="183" spans="2:4" x14ac:dyDescent="0.25">
      <c r="B183" t="s">
        <v>323</v>
      </c>
      <c r="C183">
        <v>2010</v>
      </c>
      <c r="D183">
        <v>256036</v>
      </c>
    </row>
    <row r="184" spans="2:4" x14ac:dyDescent="0.25">
      <c r="B184" t="s">
        <v>323</v>
      </c>
      <c r="C184">
        <v>2011</v>
      </c>
      <c r="D184">
        <v>262645</v>
      </c>
    </row>
    <row r="185" spans="2:4" x14ac:dyDescent="0.25">
      <c r="B185" t="s">
        <v>323</v>
      </c>
      <c r="C185">
        <v>2012</v>
      </c>
      <c r="D185">
        <v>286657</v>
      </c>
    </row>
    <row r="186" spans="2:4" x14ac:dyDescent="0.25">
      <c r="B186" t="s">
        <v>323</v>
      </c>
      <c r="C186">
        <v>2013</v>
      </c>
      <c r="D186">
        <v>334587</v>
      </c>
    </row>
    <row r="187" spans="2:4" x14ac:dyDescent="0.25">
      <c r="B187" t="s">
        <v>323</v>
      </c>
      <c r="C187">
        <v>2014</v>
      </c>
      <c r="D187">
        <v>374226</v>
      </c>
    </row>
    <row r="188" spans="2:4" x14ac:dyDescent="0.25">
      <c r="B188" t="s">
        <v>323</v>
      </c>
      <c r="C188">
        <v>2015</v>
      </c>
      <c r="D188">
        <v>384755</v>
      </c>
    </row>
    <row r="189" spans="2:4" x14ac:dyDescent="0.25">
      <c r="B189" t="s">
        <v>323</v>
      </c>
      <c r="C189">
        <v>2016</v>
      </c>
      <c r="D189">
        <v>405183</v>
      </c>
    </row>
    <row r="190" spans="2:4" x14ac:dyDescent="0.25">
      <c r="B190" t="s">
        <v>323</v>
      </c>
      <c r="C190">
        <v>2017</v>
      </c>
      <c r="D190">
        <v>450530</v>
      </c>
    </row>
    <row r="191" spans="2:4" x14ac:dyDescent="0.25">
      <c r="B191" t="s">
        <v>323</v>
      </c>
      <c r="C191">
        <v>2018</v>
      </c>
      <c r="D191">
        <v>524289</v>
      </c>
    </row>
    <row r="192" spans="2:4" x14ac:dyDescent="0.25">
      <c r="B192" t="s">
        <v>323</v>
      </c>
      <c r="C192">
        <v>2019</v>
      </c>
      <c r="D192">
        <v>509466</v>
      </c>
    </row>
    <row r="193" spans="2:4" x14ac:dyDescent="0.25">
      <c r="B193" t="s">
        <v>324</v>
      </c>
      <c r="C193">
        <v>2010</v>
      </c>
      <c r="D193">
        <v>533385</v>
      </c>
    </row>
    <row r="194" spans="2:4" x14ac:dyDescent="0.25">
      <c r="B194" t="s">
        <v>324</v>
      </c>
      <c r="C194">
        <v>2011</v>
      </c>
      <c r="D194">
        <v>504584</v>
      </c>
    </row>
    <row r="195" spans="2:4" x14ac:dyDescent="0.25">
      <c r="B195" t="s">
        <v>324</v>
      </c>
      <c r="C195">
        <v>2012</v>
      </c>
      <c r="D195">
        <v>575930</v>
      </c>
    </row>
    <row r="196" spans="2:4" x14ac:dyDescent="0.25">
      <c r="B196" t="s">
        <v>324</v>
      </c>
      <c r="C196">
        <v>2013</v>
      </c>
      <c r="D196">
        <v>643760</v>
      </c>
    </row>
    <row r="197" spans="2:4" x14ac:dyDescent="0.25">
      <c r="B197" t="s">
        <v>324</v>
      </c>
      <c r="C197">
        <v>2014</v>
      </c>
      <c r="D197">
        <v>721976</v>
      </c>
    </row>
    <row r="198" spans="2:4" x14ac:dyDescent="0.25">
      <c r="B198" t="s">
        <v>324</v>
      </c>
      <c r="C198">
        <v>2015</v>
      </c>
      <c r="D198">
        <v>844866</v>
      </c>
    </row>
    <row r="199" spans="2:4" x14ac:dyDescent="0.25">
      <c r="B199" t="s">
        <v>324</v>
      </c>
      <c r="C199">
        <v>2016</v>
      </c>
      <c r="D199">
        <v>951773</v>
      </c>
    </row>
    <row r="200" spans="2:4" x14ac:dyDescent="0.25">
      <c r="B200" t="s">
        <v>324</v>
      </c>
      <c r="C200">
        <v>2017</v>
      </c>
      <c r="D200">
        <v>1049239</v>
      </c>
    </row>
    <row r="201" spans="2:4" x14ac:dyDescent="0.25">
      <c r="B201" t="s">
        <v>324</v>
      </c>
      <c r="C201">
        <v>2018</v>
      </c>
      <c r="D201">
        <v>931405</v>
      </c>
    </row>
    <row r="202" spans="2:4" x14ac:dyDescent="0.25">
      <c r="B202" t="s">
        <v>324</v>
      </c>
      <c r="C202">
        <v>2019</v>
      </c>
      <c r="D202">
        <v>834060</v>
      </c>
    </row>
    <row r="203" spans="2:4" x14ac:dyDescent="0.25">
      <c r="B203" t="s">
        <v>325</v>
      </c>
      <c r="C203">
        <v>2010</v>
      </c>
      <c r="D203">
        <v>4731199</v>
      </c>
    </row>
    <row r="204" spans="2:4" x14ac:dyDescent="0.25">
      <c r="B204" t="s">
        <v>325</v>
      </c>
      <c r="C204">
        <v>2011</v>
      </c>
      <c r="D204">
        <v>4159859</v>
      </c>
    </row>
    <row r="205" spans="2:4" x14ac:dyDescent="0.25">
      <c r="B205" t="s">
        <v>325</v>
      </c>
      <c r="C205">
        <v>2012</v>
      </c>
      <c r="D205">
        <v>3980819</v>
      </c>
    </row>
    <row r="206" spans="2:4" x14ac:dyDescent="0.25">
      <c r="B206" t="s">
        <v>325</v>
      </c>
      <c r="C206">
        <v>2013</v>
      </c>
      <c r="D206">
        <v>4302940</v>
      </c>
    </row>
    <row r="207" spans="2:4" x14ac:dyDescent="0.25">
      <c r="B207" t="s">
        <v>325</v>
      </c>
      <c r="C207">
        <v>2014</v>
      </c>
      <c r="D207">
        <v>4655823</v>
      </c>
    </row>
    <row r="208" spans="2:4" x14ac:dyDescent="0.25">
      <c r="B208" t="s">
        <v>325</v>
      </c>
      <c r="C208">
        <v>2015</v>
      </c>
      <c r="D208">
        <v>4571867</v>
      </c>
    </row>
    <row r="209" spans="2:4" x14ac:dyDescent="0.25">
      <c r="B209" t="s">
        <v>325</v>
      </c>
      <c r="C209">
        <v>2016</v>
      </c>
      <c r="D209">
        <v>4356750</v>
      </c>
    </row>
    <row r="210" spans="2:4" x14ac:dyDescent="0.25">
      <c r="B210" t="s">
        <v>325</v>
      </c>
      <c r="C210">
        <v>2017</v>
      </c>
      <c r="D210">
        <v>4356347</v>
      </c>
    </row>
    <row r="211" spans="2:4" x14ac:dyDescent="0.25">
      <c r="B211" t="s">
        <v>325</v>
      </c>
      <c r="C211">
        <v>2018</v>
      </c>
      <c r="D211">
        <v>4849185</v>
      </c>
    </row>
    <row r="212" spans="2:4" x14ac:dyDescent="0.25">
      <c r="B212" t="s">
        <v>325</v>
      </c>
      <c r="C212">
        <v>2019</v>
      </c>
      <c r="D212">
        <v>5035141</v>
      </c>
    </row>
  </sheetData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zoomScaleNormal="100" workbookViewId="0">
      <selection activeCell="K17" sqref="K17"/>
    </sheetView>
  </sheetViews>
  <sheetFormatPr defaultRowHeight="15" x14ac:dyDescent="0.25"/>
  <cols>
    <col min="1" max="1" width="9.140625" style="45"/>
    <col min="2" max="2" width="11.28515625" style="45" bestFit="1" customWidth="1"/>
    <col min="3" max="3" width="13.42578125" style="45" customWidth="1"/>
    <col min="4" max="4" width="9.140625" style="45"/>
    <col min="5" max="5" width="11.28515625" style="45" customWidth="1"/>
    <col min="6" max="6" width="11.28515625" style="45" bestFit="1" customWidth="1"/>
    <col min="7" max="7" width="14.28515625" style="45" customWidth="1"/>
    <col min="8" max="8" width="13.42578125" style="45" customWidth="1"/>
    <col min="9" max="10" width="9.140625" style="45"/>
    <col min="11" max="11" width="14.28515625" style="45" customWidth="1"/>
    <col min="12" max="12" width="11" style="45" bestFit="1" customWidth="1"/>
    <col min="13" max="16384" width="9.140625" style="45"/>
  </cols>
  <sheetData>
    <row r="1" spans="1:13" x14ac:dyDescent="0.25">
      <c r="A1"/>
      <c r="B1"/>
      <c r="C1"/>
      <c r="D1"/>
      <c r="E1"/>
      <c r="F1"/>
      <c r="G1"/>
      <c r="H1"/>
      <c r="I1"/>
      <c r="J1"/>
      <c r="K1"/>
      <c r="L1"/>
      <c r="M1"/>
    </row>
    <row r="2" spans="1:13" x14ac:dyDescent="0.25">
      <c r="A2"/>
      <c r="B2"/>
      <c r="C2"/>
      <c r="D2"/>
      <c r="E2"/>
      <c r="F2"/>
      <c r="G2"/>
      <c r="H2"/>
      <c r="I2"/>
      <c r="J2"/>
      <c r="K2"/>
      <c r="L2"/>
      <c r="M2"/>
    </row>
    <row r="3" spans="1:13" x14ac:dyDescent="0.25">
      <c r="A3"/>
      <c r="B3" s="5" t="s">
        <v>326</v>
      </c>
      <c r="C3" s="5" t="s">
        <v>264</v>
      </c>
      <c r="D3"/>
      <c r="E3"/>
      <c r="F3" s="5" t="s">
        <v>326</v>
      </c>
      <c r="G3" s="5" t="s">
        <v>327</v>
      </c>
      <c r="H3" s="5" t="s">
        <v>264</v>
      </c>
      <c r="I3"/>
      <c r="J3"/>
      <c r="K3" s="78" t="s">
        <v>181</v>
      </c>
      <c r="L3" s="39" t="s">
        <v>328</v>
      </c>
      <c r="M3"/>
    </row>
    <row r="4" spans="1:13" x14ac:dyDescent="0.25">
      <c r="A4"/>
      <c r="B4" s="5" t="s">
        <v>196</v>
      </c>
      <c r="C4" s="5">
        <v>50</v>
      </c>
      <c r="D4"/>
      <c r="E4"/>
      <c r="F4" s="5" t="s">
        <v>196</v>
      </c>
      <c r="G4" s="5" t="s">
        <v>329</v>
      </c>
      <c r="H4" s="5">
        <v>50</v>
      </c>
      <c r="I4"/>
      <c r="J4"/>
      <c r="K4" s="99" t="s">
        <v>183</v>
      </c>
      <c r="L4" s="101" t="s">
        <v>330</v>
      </c>
      <c r="M4"/>
    </row>
    <row r="5" spans="1:13" x14ac:dyDescent="0.25">
      <c r="A5"/>
      <c r="B5" s="5" t="s">
        <v>181</v>
      </c>
      <c r="C5" s="5">
        <v>20</v>
      </c>
      <c r="D5"/>
      <c r="E5"/>
      <c r="F5" s="5" t="s">
        <v>181</v>
      </c>
      <c r="G5" s="5" t="s">
        <v>331</v>
      </c>
      <c r="H5" s="5">
        <v>20</v>
      </c>
      <c r="I5"/>
      <c r="J5"/>
      <c r="K5" s="99" t="s">
        <v>187</v>
      </c>
      <c r="L5" s="101" t="s">
        <v>331</v>
      </c>
      <c r="M5"/>
    </row>
    <row r="6" spans="1:13" x14ac:dyDescent="0.25">
      <c r="A6"/>
      <c r="B6" s="5" t="s">
        <v>183</v>
      </c>
      <c r="C6" s="5">
        <v>60</v>
      </c>
      <c r="D6"/>
      <c r="E6"/>
      <c r="F6" s="5" t="s">
        <v>183</v>
      </c>
      <c r="G6" s="5" t="s">
        <v>328</v>
      </c>
      <c r="H6" s="5">
        <v>60</v>
      </c>
      <c r="I6"/>
      <c r="J6"/>
      <c r="K6" s="100" t="s">
        <v>196</v>
      </c>
      <c r="L6" s="101" t="s">
        <v>329</v>
      </c>
      <c r="M6"/>
    </row>
    <row r="7" spans="1:13" x14ac:dyDescent="0.25">
      <c r="A7"/>
      <c r="B7" s="5" t="s">
        <v>187</v>
      </c>
      <c r="C7" s="5">
        <v>40</v>
      </c>
      <c r="D7"/>
      <c r="E7"/>
      <c r="F7" s="5" t="s">
        <v>187</v>
      </c>
      <c r="G7" s="5" t="s">
        <v>332</v>
      </c>
      <c r="H7" s="5">
        <v>40</v>
      </c>
      <c r="I7"/>
      <c r="J7"/>
      <c r="K7"/>
      <c r="L7" s="101" t="s">
        <v>333</v>
      </c>
      <c r="M7"/>
    </row>
    <row r="8" spans="1:13" x14ac:dyDescent="0.25">
      <c r="A8"/>
      <c r="B8" s="5" t="s">
        <v>196</v>
      </c>
      <c r="C8" s="5">
        <v>50</v>
      </c>
      <c r="D8"/>
      <c r="E8"/>
      <c r="F8" s="5" t="s">
        <v>196</v>
      </c>
      <c r="G8" s="5" t="s">
        <v>333</v>
      </c>
      <c r="H8" s="5">
        <v>50</v>
      </c>
      <c r="I8"/>
      <c r="J8"/>
      <c r="K8"/>
      <c r="L8" s="101" t="s">
        <v>334</v>
      </c>
      <c r="M8"/>
    </row>
    <row r="9" spans="1:13" x14ac:dyDescent="0.25">
      <c r="A9"/>
      <c r="B9" s="5" t="s">
        <v>181</v>
      </c>
      <c r="C9" s="5">
        <v>20</v>
      </c>
      <c r="D9"/>
      <c r="E9"/>
      <c r="F9" s="5" t="s">
        <v>181</v>
      </c>
      <c r="G9" s="5" t="s">
        <v>335</v>
      </c>
      <c r="H9" s="5">
        <v>20</v>
      </c>
      <c r="I9"/>
      <c r="J9"/>
      <c r="K9"/>
      <c r="L9" s="101" t="s">
        <v>335</v>
      </c>
      <c r="M9"/>
    </row>
    <row r="10" spans="1:13" x14ac:dyDescent="0.25">
      <c r="A10"/>
      <c r="B10" s="5" t="s">
        <v>183</v>
      </c>
      <c r="C10" s="5">
        <v>60</v>
      </c>
      <c r="D10"/>
      <c r="E10"/>
      <c r="F10" s="5" t="s">
        <v>183</v>
      </c>
      <c r="G10" s="5" t="s">
        <v>334</v>
      </c>
      <c r="H10" s="5">
        <v>60</v>
      </c>
      <c r="I10"/>
      <c r="J10"/>
      <c r="K10"/>
      <c r="L10" s="76" t="s">
        <v>332</v>
      </c>
      <c r="M10"/>
    </row>
    <row r="11" spans="1:13" x14ac:dyDescent="0.25">
      <c r="A11"/>
      <c r="B11" s="5" t="s">
        <v>187</v>
      </c>
      <c r="C11" s="5">
        <v>40</v>
      </c>
      <c r="D11"/>
      <c r="E11"/>
      <c r="F11" s="5" t="s">
        <v>187</v>
      </c>
      <c r="G11" s="5" t="s">
        <v>330</v>
      </c>
      <c r="H11" s="5">
        <v>40</v>
      </c>
      <c r="I11"/>
      <c r="J11"/>
      <c r="K11"/>
      <c r="L11"/>
      <c r="M11"/>
    </row>
    <row r="12" spans="1:13" x14ac:dyDescent="0.25">
      <c r="A12"/>
      <c r="B12" s="5" t="s">
        <v>196</v>
      </c>
      <c r="C12" s="5">
        <v>50</v>
      </c>
      <c r="D12"/>
      <c r="E12"/>
      <c r="F12" s="5" t="s">
        <v>196</v>
      </c>
      <c r="G12" s="5" t="s">
        <v>333</v>
      </c>
      <c r="H12" s="5">
        <v>50</v>
      </c>
      <c r="I12"/>
      <c r="J12"/>
      <c r="K12"/>
      <c r="L12"/>
      <c r="M12"/>
    </row>
    <row r="13" spans="1:13" x14ac:dyDescent="0.25">
      <c r="A13"/>
      <c r="B13" s="5" t="s">
        <v>181</v>
      </c>
      <c r="C13" s="5">
        <v>20</v>
      </c>
      <c r="D13"/>
      <c r="E13"/>
      <c r="F13" s="5" t="s">
        <v>181</v>
      </c>
      <c r="G13" s="5" t="s">
        <v>335</v>
      </c>
      <c r="H13" s="5">
        <v>20</v>
      </c>
      <c r="I13"/>
      <c r="J13"/>
      <c r="K13"/>
      <c r="L13"/>
      <c r="M13"/>
    </row>
    <row r="14" spans="1:13" x14ac:dyDescent="0.25">
      <c r="A14"/>
      <c r="B14" s="5" t="s">
        <v>183</v>
      </c>
      <c r="C14" s="5">
        <v>60</v>
      </c>
      <c r="D14"/>
      <c r="E14"/>
      <c r="F14" s="5" t="s">
        <v>183</v>
      </c>
      <c r="G14" s="5" t="s">
        <v>328</v>
      </c>
      <c r="H14" s="5">
        <v>60</v>
      </c>
      <c r="I14"/>
      <c r="J14"/>
      <c r="K14"/>
      <c r="L14"/>
      <c r="M14"/>
    </row>
    <row r="15" spans="1:13" x14ac:dyDescent="0.25">
      <c r="A15"/>
      <c r="B15" s="5" t="s">
        <v>187</v>
      </c>
      <c r="C15" s="5">
        <v>40</v>
      </c>
      <c r="D15"/>
      <c r="E15"/>
      <c r="F15" s="5" t="s">
        <v>187</v>
      </c>
      <c r="G15" s="5" t="s">
        <v>330</v>
      </c>
      <c r="H15" s="5">
        <v>40</v>
      </c>
      <c r="I15"/>
      <c r="J15"/>
      <c r="K15"/>
      <c r="L15"/>
      <c r="M15"/>
    </row>
    <row r="16" spans="1:13" x14ac:dyDescent="0.25">
      <c r="A16"/>
      <c r="B16"/>
      <c r="C16"/>
      <c r="D16"/>
      <c r="E16"/>
      <c r="F16"/>
      <c r="G16"/>
      <c r="H16"/>
      <c r="I16"/>
      <c r="J16"/>
      <c r="K16"/>
      <c r="L16"/>
      <c r="M16"/>
    </row>
    <row r="17" spans="1:13" x14ac:dyDescent="0.25">
      <c r="A17"/>
      <c r="B17" s="5" t="s">
        <v>326</v>
      </c>
      <c r="C17" s="5" t="s">
        <v>336</v>
      </c>
      <c r="D17"/>
      <c r="E17"/>
      <c r="F17" s="5" t="s">
        <v>326</v>
      </c>
      <c r="G17" s="5" t="s">
        <v>327</v>
      </c>
      <c r="H17" s="5" t="s">
        <v>337</v>
      </c>
      <c r="I17"/>
      <c r="J17"/>
      <c r="K17"/>
      <c r="L17"/>
      <c r="M17"/>
    </row>
    <row r="18" spans="1:13" x14ac:dyDescent="0.25">
      <c r="A18"/>
      <c r="B18" s="5" t="s">
        <v>187</v>
      </c>
      <c r="C18" s="5"/>
      <c r="D18"/>
      <c r="E18"/>
      <c r="F18" s="5" t="s">
        <v>183</v>
      </c>
      <c r="G18" s="5" t="s">
        <v>328</v>
      </c>
      <c r="H18" s="5"/>
      <c r="I18"/>
      <c r="J18"/>
      <c r="K18"/>
      <c r="L18"/>
      <c r="M18"/>
    </row>
    <row r="19" spans="1:13" x14ac:dyDescent="0.25">
      <c r="A19"/>
      <c r="B19"/>
      <c r="C19"/>
      <c r="D19"/>
      <c r="E19"/>
      <c r="F19"/>
      <c r="G19"/>
      <c r="H19"/>
      <c r="I19"/>
      <c r="J19"/>
      <c r="K19"/>
      <c r="L19"/>
      <c r="M19"/>
    </row>
    <row r="20" spans="1:13" x14ac:dyDescent="0.25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 x14ac:dyDescent="0.25">
      <c r="A21"/>
      <c r="B21"/>
      <c r="C21"/>
      <c r="D21"/>
      <c r="E21"/>
      <c r="F21"/>
      <c r="G21"/>
      <c r="H21"/>
      <c r="I21"/>
      <c r="J21"/>
      <c r="K21"/>
      <c r="L21"/>
      <c r="M21"/>
    </row>
    <row r="22" spans="1:13" x14ac:dyDescent="0.25">
      <c r="A22"/>
      <c r="B22" s="3" t="s">
        <v>338</v>
      </c>
      <c r="C22"/>
      <c r="D22"/>
      <c r="E22"/>
      <c r="F22"/>
      <c r="G22"/>
      <c r="H22"/>
      <c r="I22"/>
      <c r="J22"/>
      <c r="K22"/>
      <c r="L22"/>
      <c r="M22"/>
    </row>
    <row r="23" spans="1:13" x14ac:dyDescent="0.25">
      <c r="A23"/>
      <c r="B23" t="s">
        <v>339</v>
      </c>
      <c r="C23"/>
      <c r="D23"/>
      <c r="E23"/>
      <c r="F23"/>
      <c r="G23"/>
      <c r="H23"/>
      <c r="I23"/>
      <c r="J23"/>
      <c r="K23"/>
      <c r="L23"/>
      <c r="M23"/>
    </row>
    <row r="24" spans="1:13" x14ac:dyDescent="0.25">
      <c r="A24"/>
      <c r="B24"/>
      <c r="C24"/>
      <c r="D24"/>
      <c r="E24"/>
      <c r="F24"/>
      <c r="G24"/>
      <c r="H24"/>
      <c r="I24"/>
      <c r="J24"/>
      <c r="K24"/>
      <c r="L24"/>
      <c r="M24"/>
    </row>
    <row r="25" spans="1:13" x14ac:dyDescent="0.25">
      <c r="A25"/>
      <c r="B25"/>
      <c r="C25"/>
      <c r="D25"/>
      <c r="E25"/>
      <c r="F25"/>
      <c r="G25"/>
      <c r="H25"/>
      <c r="I25"/>
      <c r="J25"/>
      <c r="K25"/>
      <c r="L25"/>
      <c r="M25"/>
    </row>
  </sheetData>
  <dataValidations count="2">
    <dataValidation type="list" allowBlank="1" showInputMessage="1" showErrorMessage="1" sqref="B18 F18">
      <formula1>$K$3:$K$6</formula1>
    </dataValidation>
    <dataValidation type="list" allowBlank="1" showInputMessage="1" showErrorMessage="1" sqref="G18">
      <formula1>$L$3:$L$10</formula1>
    </dataValidation>
  </dataValidation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workbookViewId="0">
      <selection activeCell="I3" sqref="I3"/>
    </sheetView>
  </sheetViews>
  <sheetFormatPr defaultRowHeight="15" x14ac:dyDescent="0.25"/>
  <cols>
    <col min="1" max="1" width="13.85546875" style="45" customWidth="1"/>
    <col min="2" max="2" width="13.28515625" style="45" bestFit="1" customWidth="1"/>
    <col min="3" max="3" width="9.42578125" style="45" customWidth="1"/>
    <col min="4" max="4" width="19" style="45" customWidth="1"/>
    <col min="5" max="5" width="12.7109375" style="45" customWidth="1"/>
    <col min="6" max="6" width="6.28515625" style="45" customWidth="1"/>
    <col min="7" max="7" width="2.7109375" style="45" customWidth="1"/>
    <col min="8" max="8" width="49.7109375" style="45" customWidth="1"/>
    <col min="9" max="9" width="10.140625" style="45" bestFit="1" customWidth="1"/>
    <col min="10" max="10" width="3" style="45" customWidth="1"/>
    <col min="11" max="11" width="11.7109375" style="45" customWidth="1"/>
    <col min="12" max="16384" width="9.140625" style="45"/>
  </cols>
  <sheetData>
    <row r="1" spans="1:17" ht="15.75" thickBot="1" x14ac:dyDescent="0.3">
      <c r="A1" s="170" t="s">
        <v>279</v>
      </c>
      <c r="B1" s="171" t="s">
        <v>280</v>
      </c>
      <c r="C1" s="171" t="s">
        <v>281</v>
      </c>
      <c r="D1" s="171" t="s">
        <v>282</v>
      </c>
      <c r="E1" s="171" t="s">
        <v>275</v>
      </c>
      <c r="F1"/>
      <c r="G1"/>
      <c r="H1"/>
      <c r="I1"/>
      <c r="J1"/>
      <c r="K1"/>
      <c r="L1"/>
      <c r="M1"/>
      <c r="N1" s="102"/>
    </row>
    <row r="2" spans="1:17" x14ac:dyDescent="0.25">
      <c r="A2" s="74" t="s">
        <v>283</v>
      </c>
      <c r="B2" s="5" t="s">
        <v>284</v>
      </c>
      <c r="C2" s="5" t="s">
        <v>285</v>
      </c>
      <c r="D2" s="5">
        <v>7957</v>
      </c>
      <c r="E2" s="89">
        <v>44228</v>
      </c>
      <c r="F2"/>
      <c r="G2" s="27"/>
      <c r="H2" s="109" t="s">
        <v>342</v>
      </c>
      <c r="I2" s="32"/>
      <c r="J2" s="33"/>
      <c r="K2"/>
      <c r="L2"/>
      <c r="M2"/>
      <c r="N2" s="102"/>
    </row>
    <row r="3" spans="1:17" x14ac:dyDescent="0.25">
      <c r="A3" s="74" t="s">
        <v>283</v>
      </c>
      <c r="B3" s="5" t="s">
        <v>284</v>
      </c>
      <c r="C3" s="5" t="s">
        <v>285</v>
      </c>
      <c r="D3" s="5">
        <v>5914</v>
      </c>
      <c r="E3" s="89">
        <v>44220</v>
      </c>
      <c r="F3"/>
      <c r="G3" s="18"/>
      <c r="H3" t="s">
        <v>340</v>
      </c>
      <c r="I3" s="107"/>
      <c r="J3" s="17"/>
      <c r="K3"/>
      <c r="L3"/>
      <c r="M3"/>
      <c r="N3" s="102"/>
      <c r="Q3" s="103"/>
    </row>
    <row r="4" spans="1:17" x14ac:dyDescent="0.25">
      <c r="A4" s="74" t="s">
        <v>288</v>
      </c>
      <c r="B4" s="5" t="s">
        <v>289</v>
      </c>
      <c r="C4" s="5" t="s">
        <v>290</v>
      </c>
      <c r="D4" s="5">
        <v>4813</v>
      </c>
      <c r="E4" s="89">
        <v>44231</v>
      </c>
      <c r="F4"/>
      <c r="G4" s="18"/>
      <c r="H4"/>
      <c r="I4"/>
      <c r="J4" s="17"/>
      <c r="K4"/>
      <c r="L4"/>
      <c r="M4"/>
      <c r="N4" s="102"/>
    </row>
    <row r="5" spans="1:17" x14ac:dyDescent="0.25">
      <c r="A5" s="74" t="s">
        <v>288</v>
      </c>
      <c r="B5" s="5" t="s">
        <v>289</v>
      </c>
      <c r="C5" s="5" t="s">
        <v>290</v>
      </c>
      <c r="D5" s="5">
        <v>4867</v>
      </c>
      <c r="E5" s="89">
        <v>44280</v>
      </c>
      <c r="F5"/>
      <c r="G5" s="18"/>
      <c r="H5" t="s">
        <v>341</v>
      </c>
      <c r="I5" s="107"/>
      <c r="J5" s="17"/>
      <c r="K5"/>
      <c r="L5"/>
      <c r="M5"/>
      <c r="N5" s="102"/>
    </row>
    <row r="6" spans="1:17" x14ac:dyDescent="0.25">
      <c r="A6" s="74" t="s">
        <v>292</v>
      </c>
      <c r="B6" s="5" t="s">
        <v>289</v>
      </c>
      <c r="C6" s="5" t="s">
        <v>290</v>
      </c>
      <c r="D6" s="5">
        <v>5263</v>
      </c>
      <c r="E6" s="89">
        <v>44220</v>
      </c>
      <c r="F6"/>
      <c r="G6" s="18"/>
      <c r="H6"/>
      <c r="I6"/>
      <c r="J6" s="17"/>
      <c r="K6"/>
      <c r="L6"/>
      <c r="M6"/>
      <c r="N6" s="102"/>
    </row>
    <row r="7" spans="1:17" x14ac:dyDescent="0.25">
      <c r="A7" s="74" t="s">
        <v>283</v>
      </c>
      <c r="B7" s="5" t="s">
        <v>284</v>
      </c>
      <c r="C7" s="5" t="s">
        <v>285</v>
      </c>
      <c r="D7" s="5">
        <v>8959</v>
      </c>
      <c r="E7" s="89">
        <v>44226</v>
      </c>
      <c r="F7"/>
      <c r="G7" s="18"/>
      <c r="H7" t="s">
        <v>343</v>
      </c>
      <c r="I7" s="107"/>
      <c r="J7" s="17"/>
      <c r="K7"/>
      <c r="L7"/>
      <c r="M7"/>
      <c r="N7" s="102"/>
    </row>
    <row r="8" spans="1:17" x14ac:dyDescent="0.25">
      <c r="A8" s="74" t="s">
        <v>293</v>
      </c>
      <c r="B8" s="5" t="s">
        <v>294</v>
      </c>
      <c r="C8" s="5" t="s">
        <v>295</v>
      </c>
      <c r="D8" s="5">
        <v>5539</v>
      </c>
      <c r="E8" s="89">
        <v>44203</v>
      </c>
      <c r="F8"/>
      <c r="G8" s="18"/>
      <c r="H8"/>
      <c r="I8"/>
      <c r="J8" s="17"/>
      <c r="K8"/>
      <c r="L8"/>
      <c r="M8"/>
      <c r="N8" s="102"/>
    </row>
    <row r="9" spans="1:17" x14ac:dyDescent="0.25">
      <c r="A9" s="74" t="s">
        <v>283</v>
      </c>
      <c r="B9" s="5" t="s">
        <v>284</v>
      </c>
      <c r="C9" s="5" t="s">
        <v>285</v>
      </c>
      <c r="D9" s="5">
        <v>9863</v>
      </c>
      <c r="E9" s="89">
        <v>44230</v>
      </c>
      <c r="F9"/>
      <c r="G9" s="18"/>
      <c r="H9" t="s">
        <v>344</v>
      </c>
      <c r="I9" s="107"/>
      <c r="J9" s="17"/>
      <c r="K9"/>
      <c r="L9"/>
      <c r="M9"/>
      <c r="N9" s="102"/>
    </row>
    <row r="10" spans="1:17" ht="15.75" thickBot="1" x14ac:dyDescent="0.3">
      <c r="A10" s="74" t="s">
        <v>293</v>
      </c>
      <c r="B10" s="5" t="s">
        <v>294</v>
      </c>
      <c r="C10" s="5" t="s">
        <v>295</v>
      </c>
      <c r="D10" s="5">
        <v>5510</v>
      </c>
      <c r="E10" s="89">
        <v>44249</v>
      </c>
      <c r="F10"/>
      <c r="G10" s="24"/>
      <c r="H10" s="25"/>
      <c r="I10" s="25"/>
      <c r="J10" s="26"/>
      <c r="K10"/>
      <c r="L10"/>
      <c r="M10"/>
      <c r="N10" s="102"/>
    </row>
    <row r="11" spans="1:17" x14ac:dyDescent="0.25">
      <c r="A11" s="74" t="s">
        <v>292</v>
      </c>
      <c r="B11" s="5" t="s">
        <v>297</v>
      </c>
      <c r="C11" s="5" t="s">
        <v>290</v>
      </c>
      <c r="D11" s="5">
        <v>6272</v>
      </c>
      <c r="E11" s="89">
        <v>44247</v>
      </c>
      <c r="F11"/>
      <c r="G11" s="27"/>
      <c r="H11" s="109" t="s">
        <v>351</v>
      </c>
      <c r="I11" s="32"/>
      <c r="J11" s="33"/>
      <c r="K11"/>
      <c r="L11"/>
      <c r="M11"/>
      <c r="N11" s="102"/>
    </row>
    <row r="12" spans="1:17" x14ac:dyDescent="0.25">
      <c r="A12" s="74" t="s">
        <v>288</v>
      </c>
      <c r="B12" s="5" t="s">
        <v>297</v>
      </c>
      <c r="C12" s="5" t="s">
        <v>290</v>
      </c>
      <c r="D12" s="5">
        <v>7189</v>
      </c>
      <c r="E12" s="89">
        <v>44284</v>
      </c>
      <c r="F12"/>
      <c r="G12" s="18"/>
      <c r="H12" t="s">
        <v>345</v>
      </c>
      <c r="I12" s="107"/>
      <c r="J12" s="17"/>
      <c r="K12"/>
      <c r="L12"/>
      <c r="M12"/>
      <c r="N12" s="102"/>
    </row>
    <row r="13" spans="1:17" x14ac:dyDescent="0.25">
      <c r="A13" s="74" t="s">
        <v>292</v>
      </c>
      <c r="B13" s="5" t="str">
        <f>B17</f>
        <v>Marek</v>
      </c>
      <c r="C13" s="5" t="str">
        <f>C12</f>
        <v>EC</v>
      </c>
      <c r="D13" s="5">
        <v>4895</v>
      </c>
      <c r="E13" s="89">
        <v>44213</v>
      </c>
      <c r="F13"/>
      <c r="G13" s="18"/>
      <c r="H13"/>
      <c r="I13"/>
      <c r="J13" s="17"/>
      <c r="K13"/>
      <c r="L13"/>
      <c r="M13"/>
      <c r="N13" s="102"/>
    </row>
    <row r="14" spans="1:17" x14ac:dyDescent="0.25">
      <c r="A14" s="74" t="s">
        <v>288</v>
      </c>
      <c r="B14" s="5" t="s">
        <v>289</v>
      </c>
      <c r="C14" s="5" t="s">
        <v>290</v>
      </c>
      <c r="D14" s="5">
        <v>8221</v>
      </c>
      <c r="E14" s="89">
        <v>44278</v>
      </c>
      <c r="F14"/>
      <c r="G14" s="18"/>
      <c r="H14" t="s">
        <v>346</v>
      </c>
      <c r="I14" s="107"/>
      <c r="J14" s="17"/>
      <c r="K14"/>
      <c r="L14"/>
      <c r="M14"/>
      <c r="N14" s="102"/>
    </row>
    <row r="15" spans="1:17" x14ac:dyDescent="0.25">
      <c r="A15" s="74" t="s">
        <v>283</v>
      </c>
      <c r="B15" s="5" t="s">
        <v>284</v>
      </c>
      <c r="C15" s="5" t="s">
        <v>285</v>
      </c>
      <c r="D15" s="5">
        <v>8471</v>
      </c>
      <c r="E15" s="89">
        <v>44250</v>
      </c>
      <c r="F15"/>
      <c r="G15" s="18"/>
      <c r="H15"/>
      <c r="I15"/>
      <c r="J15" s="17"/>
      <c r="K15"/>
      <c r="L15"/>
      <c r="M15"/>
      <c r="N15" s="102"/>
    </row>
    <row r="16" spans="1:17" x14ac:dyDescent="0.25">
      <c r="A16" s="74" t="s">
        <v>283</v>
      </c>
      <c r="B16" s="5" t="s">
        <v>284</v>
      </c>
      <c r="C16" s="5" t="s">
        <v>285</v>
      </c>
      <c r="D16" s="5">
        <v>6350</v>
      </c>
      <c r="E16" s="89">
        <v>44215</v>
      </c>
      <c r="F16"/>
      <c r="G16" s="18"/>
      <c r="H16" t="s">
        <v>347</v>
      </c>
      <c r="I16" s="107"/>
      <c r="J16" s="17"/>
      <c r="K16"/>
      <c r="L16"/>
      <c r="M16"/>
      <c r="N16" s="102"/>
    </row>
    <row r="17" spans="1:14" ht="15.75" thickBot="1" x14ac:dyDescent="0.3">
      <c r="A17" s="74" t="s">
        <v>293</v>
      </c>
      <c r="B17" s="5" t="s">
        <v>299</v>
      </c>
      <c r="C17" s="5" t="s">
        <v>295</v>
      </c>
      <c r="D17" s="5">
        <v>5888</v>
      </c>
      <c r="E17" s="89">
        <v>44266</v>
      </c>
      <c r="F17"/>
      <c r="G17" s="24"/>
      <c r="H17" s="25"/>
      <c r="I17" s="25"/>
      <c r="J17" s="26"/>
      <c r="K17"/>
      <c r="L17"/>
      <c r="M17"/>
      <c r="N17" s="102"/>
    </row>
    <row r="18" spans="1:14" x14ac:dyDescent="0.25">
      <c r="A18" s="74" t="s">
        <v>288</v>
      </c>
      <c r="B18" s="5" t="s">
        <v>289</v>
      </c>
      <c r="C18" s="5" t="s">
        <v>290</v>
      </c>
      <c r="D18" s="5">
        <v>4558</v>
      </c>
      <c r="E18" s="89">
        <v>44247</v>
      </c>
      <c r="F18"/>
      <c r="G18" s="27"/>
      <c r="H18" s="109" t="s">
        <v>352</v>
      </c>
      <c r="I18" s="32"/>
      <c r="J18" s="33"/>
      <c r="K18"/>
      <c r="L18"/>
      <c r="M18"/>
      <c r="N18" s="102"/>
    </row>
    <row r="19" spans="1:14" x14ac:dyDescent="0.25">
      <c r="A19" s="74" t="s">
        <v>283</v>
      </c>
      <c r="B19" s="5" t="s">
        <v>284</v>
      </c>
      <c r="C19" s="5" t="s">
        <v>285</v>
      </c>
      <c r="D19" s="5">
        <v>9253</v>
      </c>
      <c r="E19" s="89">
        <v>44255</v>
      </c>
      <c r="F19"/>
      <c r="G19" s="18"/>
      <c r="H19" t="s">
        <v>348</v>
      </c>
      <c r="I19" s="107"/>
      <c r="J19" s="17"/>
      <c r="K19"/>
      <c r="L19"/>
      <c r="M19"/>
      <c r="N19" s="102"/>
    </row>
    <row r="20" spans="1:14" x14ac:dyDescent="0.25">
      <c r="A20" s="74" t="s">
        <v>283</v>
      </c>
      <c r="B20" s="5" t="s">
        <v>349</v>
      </c>
      <c r="C20" s="5" t="s">
        <v>285</v>
      </c>
      <c r="D20" s="5">
        <v>8367</v>
      </c>
      <c r="E20" s="89">
        <v>44211</v>
      </c>
      <c r="F20"/>
      <c r="G20" s="18"/>
      <c r="H20"/>
      <c r="I20"/>
      <c r="J20" s="17"/>
      <c r="K20"/>
      <c r="L20"/>
      <c r="M20"/>
      <c r="N20" s="102"/>
    </row>
    <row r="21" spans="1:14" x14ac:dyDescent="0.25">
      <c r="A21" s="74" t="s">
        <v>292</v>
      </c>
      <c r="B21" s="5" t="s">
        <v>289</v>
      </c>
      <c r="C21" s="5" t="s">
        <v>290</v>
      </c>
      <c r="D21" s="5">
        <v>9498</v>
      </c>
      <c r="E21" s="89">
        <v>44265</v>
      </c>
      <c r="F21"/>
      <c r="G21" s="18"/>
      <c r="H21" t="s">
        <v>350</v>
      </c>
      <c r="I21" s="107"/>
      <c r="J21" s="17"/>
      <c r="K21"/>
      <c r="L21"/>
      <c r="M21"/>
      <c r="N21" s="102"/>
    </row>
    <row r="22" spans="1:14" ht="15.75" thickBot="1" x14ac:dyDescent="0.3">
      <c r="A22" s="74" t="s">
        <v>292</v>
      </c>
      <c r="B22" s="5" t="s">
        <v>289</v>
      </c>
      <c r="C22" s="5" t="s">
        <v>290</v>
      </c>
      <c r="D22" s="5">
        <v>8499</v>
      </c>
      <c r="E22" s="89">
        <v>44214</v>
      </c>
      <c r="F22"/>
      <c r="G22" s="24"/>
      <c r="H22" s="25"/>
      <c r="I22" s="25"/>
      <c r="J22" s="26"/>
      <c r="K22"/>
      <c r="L22"/>
      <c r="M22"/>
      <c r="N22" s="102"/>
    </row>
    <row r="23" spans="1:14" x14ac:dyDescent="0.25">
      <c r="A23" s="74" t="s">
        <v>292</v>
      </c>
      <c r="B23" s="5" t="s">
        <v>289</v>
      </c>
      <c r="C23" s="5" t="s">
        <v>290</v>
      </c>
      <c r="D23" s="5">
        <v>3880</v>
      </c>
      <c r="E23" s="108">
        <v>44275</v>
      </c>
      <c r="F23"/>
      <c r="G23"/>
      <c r="H23"/>
      <c r="I23"/>
      <c r="J23"/>
      <c r="K23"/>
      <c r="L23"/>
      <c r="M23"/>
    </row>
    <row r="24" spans="1:14" x14ac:dyDescent="0.25">
      <c r="A24" s="74" t="s">
        <v>283</v>
      </c>
      <c r="B24" s="5" t="s">
        <v>284</v>
      </c>
      <c r="C24" s="5" t="s">
        <v>285</v>
      </c>
      <c r="D24" s="5">
        <v>6888</v>
      </c>
      <c r="E24" s="89">
        <v>44242</v>
      </c>
      <c r="F24"/>
      <c r="G24"/>
      <c r="H24"/>
      <c r="I24"/>
      <c r="J24"/>
      <c r="K24"/>
      <c r="L24"/>
      <c r="M24"/>
    </row>
    <row r="25" spans="1:14" x14ac:dyDescent="0.25">
      <c r="A25" s="74" t="s">
        <v>293</v>
      </c>
      <c r="B25" s="5" t="s">
        <v>299</v>
      </c>
      <c r="C25" s="5" t="s">
        <v>295</v>
      </c>
      <c r="D25" s="5">
        <v>5465</v>
      </c>
      <c r="E25" s="89">
        <v>44220</v>
      </c>
      <c r="F25"/>
      <c r="G25"/>
      <c r="H25"/>
      <c r="I25"/>
      <c r="J25"/>
      <c r="K25"/>
      <c r="L25"/>
      <c r="M25"/>
    </row>
    <row r="26" spans="1:14" x14ac:dyDescent="0.25">
      <c r="A26" s="77" t="s">
        <v>288</v>
      </c>
      <c r="B26" s="39" t="s">
        <v>289</v>
      </c>
      <c r="C26" s="39" t="s">
        <v>290</v>
      </c>
      <c r="D26" s="39">
        <v>5749</v>
      </c>
      <c r="E26" s="172">
        <v>44265</v>
      </c>
      <c r="F26"/>
      <c r="G26"/>
      <c r="H26"/>
      <c r="I26"/>
      <c r="J26"/>
      <c r="K26"/>
      <c r="L26"/>
      <c r="M26"/>
    </row>
    <row r="27" spans="1:14" x14ac:dyDescent="0.25">
      <c r="A27"/>
      <c r="B27"/>
      <c r="C27"/>
      <c r="D27"/>
      <c r="E27"/>
      <c r="F27"/>
      <c r="G27"/>
      <c r="H27"/>
      <c r="I27"/>
      <c r="J27"/>
      <c r="K27"/>
      <c r="L27"/>
      <c r="M27"/>
    </row>
    <row r="28" spans="1:14" x14ac:dyDescent="0.25">
      <c r="A28"/>
      <c r="B28"/>
      <c r="C28"/>
      <c r="D28"/>
      <c r="E28"/>
      <c r="F28"/>
      <c r="G28"/>
      <c r="H28"/>
      <c r="I28"/>
      <c r="J28"/>
      <c r="K28"/>
      <c r="L28"/>
      <c r="M28"/>
    </row>
    <row r="29" spans="1:14" ht="15.75" x14ac:dyDescent="0.25">
      <c r="H29" s="104"/>
    </row>
    <row r="30" spans="1:14" ht="15.75" x14ac:dyDescent="0.25">
      <c r="H30" s="104"/>
    </row>
    <row r="31" spans="1:14" ht="15.75" x14ac:dyDescent="0.25">
      <c r="H31" s="104"/>
    </row>
    <row r="32" spans="1:14" ht="15.75" x14ac:dyDescent="0.25">
      <c r="H32" s="104"/>
    </row>
    <row r="33" spans="8:8" ht="15.75" x14ac:dyDescent="0.25">
      <c r="H33" s="106"/>
    </row>
    <row r="36" spans="8:8" ht="15.75" x14ac:dyDescent="0.25">
      <c r="H36" s="105"/>
    </row>
    <row r="37" spans="8:8" ht="15.75" x14ac:dyDescent="0.25">
      <c r="H37" s="105"/>
    </row>
    <row r="38" spans="8:8" ht="15.75" x14ac:dyDescent="0.25">
      <c r="H38" s="104"/>
    </row>
    <row r="39" spans="8:8" ht="15.75" x14ac:dyDescent="0.25">
      <c r="H39" s="104"/>
    </row>
    <row r="40" spans="8:8" ht="15.75" x14ac:dyDescent="0.25">
      <c r="H40" s="104"/>
    </row>
    <row r="41" spans="8:8" ht="15.75" x14ac:dyDescent="0.25">
      <c r="H41" s="106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workbookViewId="0">
      <selection activeCell="N9" sqref="N9"/>
    </sheetView>
  </sheetViews>
  <sheetFormatPr defaultColWidth="14.5703125" defaultRowHeight="15.75" x14ac:dyDescent="0.25"/>
  <cols>
    <col min="1" max="1" width="7.7109375" style="110" customWidth="1"/>
    <col min="2" max="2" width="14.5703125" style="110"/>
    <col min="3" max="3" width="10" style="110" customWidth="1"/>
    <col min="4" max="4" width="14.5703125" style="110"/>
    <col min="5" max="5" width="12" style="110" customWidth="1"/>
    <col min="6" max="6" width="19.28515625" style="110" customWidth="1"/>
    <col min="7" max="7" width="11.28515625" style="110" customWidth="1"/>
    <col min="8" max="8" width="12" style="111" customWidth="1"/>
    <col min="9" max="9" width="13.5703125" style="111" customWidth="1"/>
    <col min="10" max="11" width="14.5703125" style="111"/>
    <col min="12" max="12" width="4" style="110" customWidth="1"/>
    <col min="13" max="13" width="34" style="110" bestFit="1" customWidth="1"/>
    <col min="14" max="16384" width="14.5703125" style="110"/>
  </cols>
  <sheetData>
    <row r="1" spans="1:15" ht="16.5" thickBot="1" x14ac:dyDescent="0.3">
      <c r="A1" s="5" t="s">
        <v>353</v>
      </c>
      <c r="B1" s="5" t="s">
        <v>354</v>
      </c>
      <c r="C1" s="5" t="s">
        <v>355</v>
      </c>
      <c r="D1" s="5" t="s">
        <v>356</v>
      </c>
      <c r="E1" s="5" t="s">
        <v>203</v>
      </c>
      <c r="F1" s="5" t="s">
        <v>202</v>
      </c>
      <c r="G1" s="5" t="s">
        <v>357</v>
      </c>
      <c r="H1" s="5" t="s">
        <v>358</v>
      </c>
      <c r="I1" s="5" t="s">
        <v>359</v>
      </c>
      <c r="J1" s="5" t="s">
        <v>360</v>
      </c>
      <c r="K1"/>
      <c r="L1"/>
      <c r="M1" s="113" t="s">
        <v>363</v>
      </c>
      <c r="N1"/>
      <c r="O1"/>
    </row>
    <row r="2" spans="1:15" x14ac:dyDescent="0.25">
      <c r="A2" s="5">
        <v>1</v>
      </c>
      <c r="B2" s="89">
        <v>44200</v>
      </c>
      <c r="C2" s="5" t="s">
        <v>361</v>
      </c>
      <c r="D2" s="5">
        <v>1</v>
      </c>
      <c r="E2" s="5">
        <v>44</v>
      </c>
      <c r="F2" s="5" t="s">
        <v>379</v>
      </c>
      <c r="G2" s="5">
        <v>101</v>
      </c>
      <c r="H2" s="5">
        <v>4.8499999999999996</v>
      </c>
      <c r="I2" s="5">
        <f>H2*E2</f>
        <v>213.39999999999998</v>
      </c>
      <c r="J2" s="5" t="s">
        <v>362</v>
      </c>
      <c r="K2"/>
      <c r="L2"/>
      <c r="M2" s="19" t="s">
        <v>364</v>
      </c>
      <c r="N2" s="8"/>
      <c r="O2"/>
    </row>
    <row r="3" spans="1:15" x14ac:dyDescent="0.25">
      <c r="A3" s="5">
        <v>1</v>
      </c>
      <c r="B3" s="89">
        <v>44202</v>
      </c>
      <c r="C3" s="5" t="s">
        <v>361</v>
      </c>
      <c r="D3" s="5">
        <v>1</v>
      </c>
      <c r="E3" s="5">
        <v>128</v>
      </c>
      <c r="F3" s="5" t="s">
        <v>380</v>
      </c>
      <c r="G3" s="5">
        <v>102</v>
      </c>
      <c r="H3" s="5">
        <v>9.8000000000000007</v>
      </c>
      <c r="I3" s="5">
        <f t="shared" ref="I3:I4" si="0">H3*E3</f>
        <v>1254.4000000000001</v>
      </c>
      <c r="J3" s="5" t="s">
        <v>362</v>
      </c>
      <c r="K3"/>
      <c r="L3"/>
      <c r="M3" s="19" t="s">
        <v>366</v>
      </c>
      <c r="N3" s="8"/>
      <c r="O3"/>
    </row>
    <row r="4" spans="1:15" x14ac:dyDescent="0.25">
      <c r="A4" s="5">
        <v>2</v>
      </c>
      <c r="B4" s="89">
        <v>44235</v>
      </c>
      <c r="C4" s="5" t="s">
        <v>365</v>
      </c>
      <c r="D4" s="5">
        <v>2</v>
      </c>
      <c r="E4" s="5">
        <v>64</v>
      </c>
      <c r="F4" s="5" t="s">
        <v>381</v>
      </c>
      <c r="G4" s="5">
        <v>106</v>
      </c>
      <c r="H4" s="5">
        <v>4.8600000000000003</v>
      </c>
      <c r="I4" s="5">
        <f t="shared" si="0"/>
        <v>311.04000000000002</v>
      </c>
      <c r="J4" s="5" t="s">
        <v>374</v>
      </c>
      <c r="K4"/>
      <c r="L4"/>
      <c r="M4" s="19" t="s">
        <v>369</v>
      </c>
      <c r="N4" s="8"/>
      <c r="O4"/>
    </row>
    <row r="5" spans="1:15" x14ac:dyDescent="0.25">
      <c r="A5" s="5">
        <v>3</v>
      </c>
      <c r="B5" s="89">
        <v>44205</v>
      </c>
      <c r="C5" s="5" t="s">
        <v>365</v>
      </c>
      <c r="D5" s="5">
        <v>2</v>
      </c>
      <c r="E5" s="5">
        <v>66</v>
      </c>
      <c r="F5" s="5" t="s">
        <v>382</v>
      </c>
      <c r="G5" s="5">
        <v>105</v>
      </c>
      <c r="H5" s="5">
        <v>19.600000000000001</v>
      </c>
      <c r="I5" s="5">
        <f>E5*H5</f>
        <v>1293.6000000000001</v>
      </c>
      <c r="J5" s="5" t="s">
        <v>375</v>
      </c>
      <c r="K5"/>
      <c r="L5"/>
      <c r="M5" s="19" t="s">
        <v>371</v>
      </c>
      <c r="N5" s="8"/>
      <c r="O5"/>
    </row>
    <row r="6" spans="1:15" x14ac:dyDescent="0.25">
      <c r="A6" s="5">
        <v>4</v>
      </c>
      <c r="B6" s="89">
        <v>44206</v>
      </c>
      <c r="C6" s="5" t="s">
        <v>367</v>
      </c>
      <c r="D6" s="5">
        <v>1</v>
      </c>
      <c r="E6" s="5">
        <v>34</v>
      </c>
      <c r="F6" s="5" t="s">
        <v>383</v>
      </c>
      <c r="G6" s="5">
        <v>104</v>
      </c>
      <c r="H6" s="5">
        <v>14.55</v>
      </c>
      <c r="I6" s="5">
        <f t="shared" ref="I6:I17" si="1">E6*H6</f>
        <v>494.70000000000005</v>
      </c>
      <c r="J6" s="5" t="s">
        <v>376</v>
      </c>
      <c r="K6"/>
      <c r="L6"/>
      <c r="M6" s="19" t="s">
        <v>429</v>
      </c>
      <c r="N6" s="8"/>
      <c r="O6"/>
    </row>
    <row r="7" spans="1:15" x14ac:dyDescent="0.25">
      <c r="A7" s="5">
        <v>5</v>
      </c>
      <c r="B7" s="89">
        <v>44238</v>
      </c>
      <c r="C7" s="5" t="s">
        <v>368</v>
      </c>
      <c r="D7" s="5">
        <v>2</v>
      </c>
      <c r="E7" s="5">
        <v>32</v>
      </c>
      <c r="F7" s="5" t="s">
        <v>384</v>
      </c>
      <c r="G7" s="5">
        <v>103</v>
      </c>
      <c r="H7" s="5">
        <v>14.6</v>
      </c>
      <c r="I7" s="5">
        <f t="shared" si="1"/>
        <v>467.2</v>
      </c>
      <c r="J7" s="5" t="s">
        <v>377</v>
      </c>
      <c r="K7"/>
      <c r="L7"/>
      <c r="M7" s="19" t="s">
        <v>428</v>
      </c>
      <c r="N7" s="8"/>
      <c r="O7"/>
    </row>
    <row r="8" spans="1:15" x14ac:dyDescent="0.25">
      <c r="A8" s="5">
        <v>6</v>
      </c>
      <c r="B8" s="89">
        <v>44211</v>
      </c>
      <c r="C8" s="5" t="s">
        <v>365</v>
      </c>
      <c r="D8" s="5">
        <v>2</v>
      </c>
      <c r="E8" s="5">
        <v>39</v>
      </c>
      <c r="F8" s="5" t="s">
        <v>379</v>
      </c>
      <c r="G8" s="5">
        <v>101</v>
      </c>
      <c r="H8" s="5">
        <v>4.8499999999999996</v>
      </c>
      <c r="I8" s="5">
        <f t="shared" si="1"/>
        <v>189.14999999999998</v>
      </c>
      <c r="J8" s="5" t="s">
        <v>374</v>
      </c>
      <c r="K8"/>
      <c r="L8"/>
      <c r="M8" s="19" t="s">
        <v>372</v>
      </c>
      <c r="N8" s="8"/>
      <c r="O8"/>
    </row>
    <row r="9" spans="1:15" x14ac:dyDescent="0.25">
      <c r="A9" s="5">
        <v>7</v>
      </c>
      <c r="B9" s="89">
        <v>44212</v>
      </c>
      <c r="C9" s="5" t="s">
        <v>370</v>
      </c>
      <c r="D9" s="5">
        <v>3</v>
      </c>
      <c r="E9" s="5">
        <v>30</v>
      </c>
      <c r="F9" s="5" t="s">
        <v>380</v>
      </c>
      <c r="G9" s="5">
        <v>102</v>
      </c>
      <c r="H9" s="5">
        <v>9.8000000000000007</v>
      </c>
      <c r="I9" s="5">
        <f t="shared" si="1"/>
        <v>294</v>
      </c>
      <c r="J9" s="5" t="s">
        <v>376</v>
      </c>
      <c r="K9"/>
      <c r="L9"/>
      <c r="M9" s="19" t="s">
        <v>426</v>
      </c>
      <c r="N9" s="8"/>
      <c r="O9"/>
    </row>
    <row r="10" spans="1:15" x14ac:dyDescent="0.25">
      <c r="A10" s="5">
        <v>8</v>
      </c>
      <c r="B10" s="89">
        <v>44213</v>
      </c>
      <c r="C10" s="5" t="s">
        <v>365</v>
      </c>
      <c r="D10" s="5">
        <v>2</v>
      </c>
      <c r="E10" s="5">
        <v>32</v>
      </c>
      <c r="F10" s="5" t="s">
        <v>382</v>
      </c>
      <c r="G10" s="5">
        <v>105</v>
      </c>
      <c r="H10" s="5">
        <v>19.600000000000001</v>
      </c>
      <c r="I10" s="5">
        <f t="shared" si="1"/>
        <v>627.20000000000005</v>
      </c>
      <c r="J10" s="5" t="s">
        <v>362</v>
      </c>
      <c r="K10"/>
      <c r="L10"/>
      <c r="M10" s="19" t="s">
        <v>427</v>
      </c>
      <c r="N10" s="8"/>
      <c r="O10"/>
    </row>
    <row r="11" spans="1:15" ht="16.5" thickBot="1" x14ac:dyDescent="0.3">
      <c r="A11" s="5">
        <v>9</v>
      </c>
      <c r="B11" s="89">
        <v>44245</v>
      </c>
      <c r="C11" s="5" t="s">
        <v>367</v>
      </c>
      <c r="D11" s="5">
        <v>1</v>
      </c>
      <c r="E11" s="5">
        <v>106</v>
      </c>
      <c r="F11" s="5" t="s">
        <v>381</v>
      </c>
      <c r="G11" s="5">
        <v>106</v>
      </c>
      <c r="H11" s="5">
        <v>4.8600000000000003</v>
      </c>
      <c r="I11" s="5">
        <f t="shared" si="1"/>
        <v>515.16000000000008</v>
      </c>
      <c r="J11" s="5" t="s">
        <v>362</v>
      </c>
      <c r="K11"/>
      <c r="L11"/>
      <c r="M11" s="114" t="s">
        <v>373</v>
      </c>
      <c r="N11" s="8"/>
      <c r="O11"/>
    </row>
    <row r="12" spans="1:15" x14ac:dyDescent="0.25">
      <c r="A12" s="5">
        <v>10</v>
      </c>
      <c r="B12" s="89">
        <v>44247</v>
      </c>
      <c r="C12" s="5" t="s">
        <v>368</v>
      </c>
      <c r="D12" s="5">
        <v>2</v>
      </c>
      <c r="E12" s="5">
        <v>21</v>
      </c>
      <c r="F12" s="5" t="s">
        <v>383</v>
      </c>
      <c r="G12" s="5">
        <v>104</v>
      </c>
      <c r="H12" s="5">
        <v>14.55</v>
      </c>
      <c r="I12" s="5">
        <f t="shared" si="1"/>
        <v>305.55</v>
      </c>
      <c r="J12" s="5" t="s">
        <v>362</v>
      </c>
      <c r="K12"/>
      <c r="L12"/>
      <c r="M12"/>
      <c r="N12"/>
      <c r="O12"/>
    </row>
    <row r="13" spans="1:15" x14ac:dyDescent="0.25">
      <c r="A13" s="5">
        <v>11</v>
      </c>
      <c r="B13" s="89">
        <v>44219</v>
      </c>
      <c r="C13" s="5" t="s">
        <v>370</v>
      </c>
      <c r="D13" s="5">
        <v>3</v>
      </c>
      <c r="E13" s="5">
        <v>50</v>
      </c>
      <c r="F13" s="5" t="s">
        <v>384</v>
      </c>
      <c r="G13" s="5">
        <v>103</v>
      </c>
      <c r="H13" s="5">
        <v>14.6</v>
      </c>
      <c r="I13" s="5">
        <f t="shared" si="1"/>
        <v>730</v>
      </c>
      <c r="J13" s="5" t="s">
        <v>377</v>
      </c>
      <c r="K13"/>
      <c r="L13"/>
      <c r="M13"/>
      <c r="N13"/>
      <c r="O13"/>
    </row>
    <row r="14" spans="1:15" x14ac:dyDescent="0.25">
      <c r="A14" s="5">
        <v>12</v>
      </c>
      <c r="B14" s="89">
        <v>44220</v>
      </c>
      <c r="C14" s="5" t="s">
        <v>370</v>
      </c>
      <c r="D14" s="5">
        <v>3</v>
      </c>
      <c r="E14" s="5">
        <v>70</v>
      </c>
      <c r="F14" s="5" t="s">
        <v>379</v>
      </c>
      <c r="G14" s="5">
        <v>101</v>
      </c>
      <c r="H14" s="5">
        <v>4.8499999999999996</v>
      </c>
      <c r="I14" s="5">
        <f t="shared" si="1"/>
        <v>339.5</v>
      </c>
      <c r="J14" s="5" t="s">
        <v>377</v>
      </c>
      <c r="K14"/>
      <c r="L14"/>
      <c r="M14"/>
      <c r="N14"/>
      <c r="O14"/>
    </row>
    <row r="15" spans="1:15" x14ac:dyDescent="0.25">
      <c r="A15" s="5">
        <v>13</v>
      </c>
      <c r="B15" s="89">
        <v>44253</v>
      </c>
      <c r="C15" s="5" t="s">
        <v>368</v>
      </c>
      <c r="D15" s="5">
        <v>2</v>
      </c>
      <c r="E15" s="5">
        <v>100</v>
      </c>
      <c r="F15" s="5" t="s">
        <v>382</v>
      </c>
      <c r="G15" s="5">
        <v>105</v>
      </c>
      <c r="H15" s="5">
        <v>19.600000000000001</v>
      </c>
      <c r="I15" s="5">
        <f t="shared" si="1"/>
        <v>1960.0000000000002</v>
      </c>
      <c r="J15" s="5" t="s">
        <v>377</v>
      </c>
      <c r="K15"/>
      <c r="L15"/>
      <c r="M15"/>
      <c r="N15"/>
      <c r="O15"/>
    </row>
    <row r="16" spans="1:15" x14ac:dyDescent="0.25">
      <c r="A16" s="5">
        <v>14</v>
      </c>
      <c r="B16" s="89">
        <v>44224</v>
      </c>
      <c r="C16" s="5" t="s">
        <v>385</v>
      </c>
      <c r="D16" s="5">
        <v>3</v>
      </c>
      <c r="E16" s="5">
        <v>120</v>
      </c>
      <c r="F16" s="5" t="s">
        <v>384</v>
      </c>
      <c r="G16" s="5">
        <v>103</v>
      </c>
      <c r="H16" s="5">
        <v>14.6</v>
      </c>
      <c r="I16" s="5">
        <f t="shared" si="1"/>
        <v>1752</v>
      </c>
      <c r="J16" s="5" t="s">
        <v>378</v>
      </c>
      <c r="K16"/>
      <c r="L16"/>
      <c r="M16"/>
      <c r="N16"/>
      <c r="O16"/>
    </row>
    <row r="17" spans="1:15" x14ac:dyDescent="0.25">
      <c r="A17" s="5">
        <v>15</v>
      </c>
      <c r="B17" s="89">
        <v>44226</v>
      </c>
      <c r="C17" s="5" t="s">
        <v>365</v>
      </c>
      <c r="D17" s="5">
        <v>2</v>
      </c>
      <c r="E17" s="5">
        <v>150</v>
      </c>
      <c r="F17" s="5" t="s">
        <v>379</v>
      </c>
      <c r="G17" s="5">
        <v>101</v>
      </c>
      <c r="H17" s="5">
        <v>4.8499999999999996</v>
      </c>
      <c r="I17" s="5">
        <f t="shared" si="1"/>
        <v>727.5</v>
      </c>
      <c r="J17" s="5" t="s">
        <v>378</v>
      </c>
      <c r="K17"/>
      <c r="L17"/>
      <c r="M17"/>
      <c r="N17"/>
      <c r="O17"/>
    </row>
    <row r="18" spans="1:15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spans="1:15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spans="1:15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spans="1:15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spans="1:15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15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15" x14ac:dyDescent="0.2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15" x14ac:dyDescent="0.2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15" x14ac:dyDescent="0.2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15" x14ac:dyDescent="0.2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15" x14ac:dyDescent="0.2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15" x14ac:dyDescent="0.2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spans="1:15" x14ac:dyDescent="0.2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spans="1:15" x14ac:dyDescent="0.2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spans="1:15" x14ac:dyDescent="0.2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spans="2:2" x14ac:dyDescent="0.25">
      <c r="B33" s="11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6"/>
  <sheetViews>
    <sheetView workbookViewId="0">
      <selection activeCell="F2" sqref="F2"/>
    </sheetView>
  </sheetViews>
  <sheetFormatPr defaultRowHeight="15" x14ac:dyDescent="0.25"/>
  <cols>
    <col min="1" max="1" width="12" style="45" customWidth="1"/>
    <col min="2" max="2" width="10.7109375" style="45" customWidth="1"/>
    <col min="3" max="3" width="11.28515625" style="45" customWidth="1"/>
    <col min="4" max="4" width="11.7109375" style="45" customWidth="1"/>
    <col min="5" max="5" width="9.140625" style="45"/>
    <col min="6" max="6" width="13.5703125" style="45" customWidth="1"/>
    <col min="7" max="7" width="19.5703125" style="45" customWidth="1"/>
    <col min="8" max="16384" width="9.140625" style="45"/>
  </cols>
  <sheetData>
    <row r="1" spans="1:14" x14ac:dyDescent="0.25">
      <c r="A1" s="7" t="s">
        <v>279</v>
      </c>
      <c r="B1" s="7" t="s">
        <v>386</v>
      </c>
      <c r="C1" s="7" t="s">
        <v>281</v>
      </c>
      <c r="D1" s="7" t="s">
        <v>282</v>
      </c>
      <c r="E1"/>
      <c r="F1" s="7" t="str">
        <f>A1</f>
        <v>Покупатель</v>
      </c>
      <c r="G1" s="7" t="str">
        <f>B1</f>
        <v>Менеджер  продаж</v>
      </c>
      <c r="H1"/>
      <c r="I1"/>
      <c r="J1"/>
      <c r="K1"/>
      <c r="L1"/>
      <c r="M1"/>
      <c r="N1"/>
    </row>
    <row r="2" spans="1:14" x14ac:dyDescent="0.25">
      <c r="A2" s="5" t="s">
        <v>283</v>
      </c>
      <c r="B2" s="5" t="s">
        <v>284</v>
      </c>
      <c r="C2" s="5" t="s">
        <v>285</v>
      </c>
      <c r="D2" s="5">
        <v>7957</v>
      </c>
      <c r="E2"/>
      <c r="F2" s="5"/>
      <c r="G2" s="5"/>
      <c r="H2"/>
      <c r="I2"/>
      <c r="J2"/>
      <c r="K2"/>
      <c r="L2"/>
      <c r="M2"/>
      <c r="N2"/>
    </row>
    <row r="3" spans="1:14" x14ac:dyDescent="0.25">
      <c r="A3" s="5" t="s">
        <v>283</v>
      </c>
      <c r="B3" s="5" t="s">
        <v>284</v>
      </c>
      <c r="C3" s="5" t="s">
        <v>285</v>
      </c>
      <c r="D3" s="5">
        <v>5914</v>
      </c>
      <c r="E3"/>
      <c r="F3"/>
      <c r="G3"/>
      <c r="H3"/>
      <c r="I3"/>
      <c r="J3"/>
      <c r="K3"/>
      <c r="L3"/>
      <c r="M3"/>
      <c r="N3"/>
    </row>
    <row r="4" spans="1:14" x14ac:dyDescent="0.25">
      <c r="A4" s="5" t="s">
        <v>288</v>
      </c>
      <c r="B4" s="5" t="s">
        <v>289</v>
      </c>
      <c r="C4" s="5" t="s">
        <v>290</v>
      </c>
      <c r="D4" s="5">
        <v>4813</v>
      </c>
      <c r="E4"/>
      <c r="F4"/>
      <c r="G4"/>
      <c r="H4"/>
      <c r="I4"/>
      <c r="J4"/>
      <c r="K4"/>
      <c r="L4"/>
      <c r="M4"/>
      <c r="N4"/>
    </row>
    <row r="5" spans="1:14" x14ac:dyDescent="0.25">
      <c r="A5" s="5" t="s">
        <v>288</v>
      </c>
      <c r="B5" s="5" t="s">
        <v>289</v>
      </c>
      <c r="C5" s="5" t="s">
        <v>290</v>
      </c>
      <c r="D5" s="5">
        <v>4867</v>
      </c>
      <c r="E5"/>
      <c r="F5"/>
      <c r="G5"/>
      <c r="H5"/>
      <c r="I5"/>
      <c r="J5"/>
      <c r="K5"/>
      <c r="L5"/>
      <c r="M5"/>
      <c r="N5"/>
    </row>
    <row r="6" spans="1:14" x14ac:dyDescent="0.25">
      <c r="A6" s="5" t="s">
        <v>292</v>
      </c>
      <c r="B6" s="5" t="s">
        <v>289</v>
      </c>
      <c r="C6" s="5" t="s">
        <v>290</v>
      </c>
      <c r="D6" s="5">
        <v>5263</v>
      </c>
      <c r="E6"/>
      <c r="F6" t="s">
        <v>296</v>
      </c>
      <c r="G6"/>
      <c r="H6"/>
      <c r="I6"/>
      <c r="J6"/>
      <c r="K6"/>
      <c r="L6"/>
      <c r="M6"/>
      <c r="N6"/>
    </row>
    <row r="7" spans="1:14" x14ac:dyDescent="0.25">
      <c r="A7" s="5" t="s">
        <v>283</v>
      </c>
      <c r="B7" s="5" t="s">
        <v>284</v>
      </c>
      <c r="C7" s="5" t="s">
        <v>285</v>
      </c>
      <c r="D7" s="5">
        <v>8959</v>
      </c>
      <c r="E7"/>
      <c r="F7"/>
      <c r="G7"/>
      <c r="H7"/>
      <c r="I7"/>
      <c r="J7"/>
      <c r="K7"/>
      <c r="L7"/>
      <c r="M7"/>
      <c r="N7"/>
    </row>
    <row r="8" spans="1:14" x14ac:dyDescent="0.25">
      <c r="A8" s="5" t="s">
        <v>293</v>
      </c>
      <c r="B8" s="5" t="s">
        <v>294</v>
      </c>
      <c r="C8" s="5" t="s">
        <v>295</v>
      </c>
      <c r="D8" s="5">
        <v>5539</v>
      </c>
      <c r="E8"/>
      <c r="F8" s="107"/>
      <c r="G8"/>
      <c r="H8"/>
      <c r="I8"/>
      <c r="J8"/>
      <c r="K8"/>
      <c r="L8"/>
      <c r="M8"/>
      <c r="N8"/>
    </row>
    <row r="9" spans="1:14" x14ac:dyDescent="0.25">
      <c r="A9" s="5" t="s">
        <v>283</v>
      </c>
      <c r="B9" s="5" t="s">
        <v>284</v>
      </c>
      <c r="C9" s="5" t="s">
        <v>285</v>
      </c>
      <c r="D9" s="5">
        <v>9863</v>
      </c>
      <c r="E9"/>
      <c r="F9"/>
      <c r="G9"/>
      <c r="H9"/>
      <c r="I9"/>
      <c r="J9"/>
      <c r="K9"/>
      <c r="L9"/>
      <c r="M9"/>
      <c r="N9"/>
    </row>
    <row r="10" spans="1:14" x14ac:dyDescent="0.25">
      <c r="A10" s="5" t="s">
        <v>293</v>
      </c>
      <c r="B10" s="5" t="s">
        <v>294</v>
      </c>
      <c r="C10" s="5" t="s">
        <v>295</v>
      </c>
      <c r="D10" s="5">
        <v>5510</v>
      </c>
      <c r="E10"/>
      <c r="F10"/>
      <c r="G10"/>
      <c r="H10"/>
      <c r="I10"/>
      <c r="J10"/>
      <c r="K10"/>
      <c r="L10"/>
      <c r="M10"/>
      <c r="N10"/>
    </row>
    <row r="11" spans="1:14" x14ac:dyDescent="0.25">
      <c r="A11" s="5" t="s">
        <v>292</v>
      </c>
      <c r="B11" s="5" t="s">
        <v>297</v>
      </c>
      <c r="C11" s="5" t="s">
        <v>290</v>
      </c>
      <c r="D11" s="5">
        <v>6272</v>
      </c>
      <c r="E11"/>
      <c r="F11"/>
      <c r="G11"/>
      <c r="H11"/>
      <c r="I11"/>
      <c r="J11"/>
      <c r="K11"/>
      <c r="L11"/>
      <c r="M11"/>
      <c r="N11"/>
    </row>
    <row r="12" spans="1:14" x14ac:dyDescent="0.25">
      <c r="A12" s="5" t="s">
        <v>288</v>
      </c>
      <c r="B12" s="5" t="s">
        <v>297</v>
      </c>
      <c r="C12" s="5" t="s">
        <v>290</v>
      </c>
      <c r="D12" s="5">
        <v>7189</v>
      </c>
      <c r="E12"/>
      <c r="F12" t="s">
        <v>387</v>
      </c>
      <c r="G12"/>
      <c r="H12"/>
      <c r="I12"/>
      <c r="J12"/>
      <c r="K12"/>
      <c r="L12"/>
      <c r="M12"/>
      <c r="N12"/>
    </row>
    <row r="13" spans="1:14" x14ac:dyDescent="0.25">
      <c r="A13" s="5" t="s">
        <v>292</v>
      </c>
      <c r="B13" s="5" t="s">
        <v>297</v>
      </c>
      <c r="C13" s="5" t="s">
        <v>290</v>
      </c>
      <c r="D13" s="5">
        <v>4895</v>
      </c>
      <c r="E13"/>
      <c r="F13" t="s">
        <v>388</v>
      </c>
      <c r="G13"/>
      <c r="H13"/>
      <c r="I13"/>
      <c r="J13"/>
      <c r="K13"/>
      <c r="L13"/>
      <c r="M13"/>
      <c r="N13"/>
    </row>
    <row r="14" spans="1:14" x14ac:dyDescent="0.25">
      <c r="A14" s="5" t="s">
        <v>288</v>
      </c>
      <c r="B14" s="5" t="s">
        <v>289</v>
      </c>
      <c r="C14" s="5" t="s">
        <v>290</v>
      </c>
      <c r="D14" s="5">
        <v>8221</v>
      </c>
      <c r="E14"/>
      <c r="F14"/>
      <c r="G14"/>
      <c r="H14"/>
      <c r="I14"/>
      <c r="J14"/>
      <c r="K14"/>
      <c r="L14"/>
      <c r="M14"/>
      <c r="N14"/>
    </row>
    <row r="15" spans="1:14" x14ac:dyDescent="0.25">
      <c r="A15" s="5" t="s">
        <v>283</v>
      </c>
      <c r="B15" s="5" t="s">
        <v>284</v>
      </c>
      <c r="C15" s="5" t="s">
        <v>285</v>
      </c>
      <c r="D15" s="5">
        <v>8471</v>
      </c>
      <c r="E15"/>
      <c r="F15"/>
      <c r="G15"/>
      <c r="H15"/>
      <c r="I15"/>
      <c r="J15"/>
      <c r="K15"/>
      <c r="L15"/>
      <c r="M15"/>
      <c r="N15"/>
    </row>
    <row r="16" spans="1:14" x14ac:dyDescent="0.25">
      <c r="A16" s="5" t="s">
        <v>283</v>
      </c>
      <c r="B16" s="5" t="s">
        <v>284</v>
      </c>
      <c r="C16" s="5" t="s">
        <v>285</v>
      </c>
      <c r="D16" s="5">
        <v>6350</v>
      </c>
      <c r="E16"/>
      <c r="F16"/>
      <c r="G16"/>
      <c r="H16"/>
      <c r="I16"/>
      <c r="J16"/>
      <c r="K16"/>
      <c r="L16"/>
      <c r="M16"/>
      <c r="N16"/>
    </row>
    <row r="17" spans="1:14" x14ac:dyDescent="0.25">
      <c r="A17" s="5" t="s">
        <v>293</v>
      </c>
      <c r="B17" s="5" t="s">
        <v>299</v>
      </c>
      <c r="C17" s="5" t="s">
        <v>295</v>
      </c>
      <c r="D17" s="5">
        <v>5888</v>
      </c>
      <c r="E17"/>
      <c r="F17"/>
      <c r="G17"/>
      <c r="H17"/>
      <c r="I17"/>
      <c r="J17"/>
      <c r="K17"/>
      <c r="L17"/>
      <c r="M17"/>
      <c r="N17"/>
    </row>
    <row r="18" spans="1:14" x14ac:dyDescent="0.25">
      <c r="A18" s="5" t="s">
        <v>288</v>
      </c>
      <c r="B18" s="5" t="s">
        <v>289</v>
      </c>
      <c r="C18" s="5" t="s">
        <v>290</v>
      </c>
      <c r="D18" s="5">
        <v>4558</v>
      </c>
      <c r="E18"/>
      <c r="F18"/>
      <c r="G18"/>
      <c r="H18"/>
      <c r="I18"/>
      <c r="J18"/>
      <c r="K18"/>
      <c r="L18"/>
      <c r="M18"/>
      <c r="N18"/>
    </row>
    <row r="19" spans="1:14" x14ac:dyDescent="0.25">
      <c r="A19" s="5" t="s">
        <v>283</v>
      </c>
      <c r="B19" s="5" t="s">
        <v>284</v>
      </c>
      <c r="C19" s="5" t="s">
        <v>285</v>
      </c>
      <c r="D19" s="5">
        <v>9253</v>
      </c>
      <c r="E19"/>
      <c r="F19"/>
      <c r="G19"/>
      <c r="H19"/>
      <c r="I19"/>
      <c r="J19"/>
      <c r="K19"/>
      <c r="L19"/>
      <c r="M19"/>
      <c r="N19"/>
    </row>
    <row r="20" spans="1:14" x14ac:dyDescent="0.25">
      <c r="A20" s="5" t="s">
        <v>283</v>
      </c>
      <c r="B20" s="5" t="s">
        <v>349</v>
      </c>
      <c r="C20" s="5" t="s">
        <v>285</v>
      </c>
      <c r="D20" s="5">
        <v>8367</v>
      </c>
      <c r="E20"/>
      <c r="F20"/>
      <c r="G20"/>
      <c r="H20"/>
      <c r="I20"/>
      <c r="J20"/>
      <c r="K20"/>
      <c r="L20"/>
      <c r="M20"/>
      <c r="N20"/>
    </row>
    <row r="21" spans="1:14" x14ac:dyDescent="0.25">
      <c r="A21" s="5" t="s">
        <v>292</v>
      </c>
      <c r="B21" s="5" t="s">
        <v>289</v>
      </c>
      <c r="C21" s="5" t="s">
        <v>290</v>
      </c>
      <c r="D21" s="5">
        <v>9498</v>
      </c>
      <c r="E21"/>
      <c r="F21"/>
      <c r="G21"/>
      <c r="H21"/>
      <c r="I21"/>
      <c r="J21"/>
      <c r="K21"/>
      <c r="L21"/>
      <c r="M21"/>
      <c r="N21"/>
    </row>
    <row r="22" spans="1:14" x14ac:dyDescent="0.25">
      <c r="A22" s="5" t="s">
        <v>292</v>
      </c>
      <c r="B22" s="5" t="s">
        <v>289</v>
      </c>
      <c r="C22" s="5" t="s">
        <v>290</v>
      </c>
      <c r="D22" s="5">
        <v>8499</v>
      </c>
      <c r="E22"/>
      <c r="F22"/>
      <c r="G22"/>
      <c r="H22"/>
      <c r="I22"/>
      <c r="J22"/>
      <c r="K22"/>
      <c r="L22"/>
      <c r="M22"/>
      <c r="N22"/>
    </row>
    <row r="23" spans="1:14" x14ac:dyDescent="0.25">
      <c r="A23" s="5" t="s">
        <v>292</v>
      </c>
      <c r="B23" s="5" t="s">
        <v>289</v>
      </c>
      <c r="C23" s="5" t="s">
        <v>290</v>
      </c>
      <c r="D23" s="5">
        <v>3880</v>
      </c>
      <c r="E23"/>
      <c r="F23"/>
      <c r="G23"/>
      <c r="H23"/>
      <c r="I23"/>
      <c r="J23"/>
      <c r="K23"/>
      <c r="L23"/>
      <c r="M23"/>
      <c r="N23"/>
    </row>
    <row r="24" spans="1:14" x14ac:dyDescent="0.25">
      <c r="A24" s="5" t="s">
        <v>283</v>
      </c>
      <c r="B24" s="5" t="s">
        <v>284</v>
      </c>
      <c r="C24" s="5" t="s">
        <v>285</v>
      </c>
      <c r="D24" s="5">
        <v>6888</v>
      </c>
      <c r="E24"/>
      <c r="F24"/>
      <c r="G24"/>
      <c r="H24"/>
      <c r="I24"/>
      <c r="J24"/>
      <c r="K24"/>
      <c r="L24"/>
      <c r="M24"/>
      <c r="N24"/>
    </row>
    <row r="25" spans="1:14" x14ac:dyDescent="0.25">
      <c r="A25" s="5" t="s">
        <v>293</v>
      </c>
      <c r="B25" s="5" t="s">
        <v>299</v>
      </c>
      <c r="C25" s="5" t="s">
        <v>295</v>
      </c>
      <c r="D25" s="5">
        <v>5465</v>
      </c>
      <c r="E25"/>
      <c r="F25"/>
      <c r="G25"/>
      <c r="H25"/>
      <c r="I25"/>
      <c r="J25"/>
      <c r="K25"/>
      <c r="L25"/>
      <c r="M25"/>
      <c r="N25"/>
    </row>
    <row r="26" spans="1:14" x14ac:dyDescent="0.25">
      <c r="A26" s="5" t="s">
        <v>288</v>
      </c>
      <c r="B26" s="5" t="s">
        <v>289</v>
      </c>
      <c r="C26" s="5" t="s">
        <v>290</v>
      </c>
      <c r="D26" s="5">
        <v>5749</v>
      </c>
      <c r="E26"/>
      <c r="F26"/>
      <c r="G26"/>
      <c r="H26"/>
      <c r="I26"/>
      <c r="J26"/>
      <c r="K26"/>
      <c r="L26"/>
      <c r="M26"/>
      <c r="N26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"/>
  <sheetViews>
    <sheetView zoomScale="130" zoomScaleNormal="130" workbookViewId="0">
      <selection activeCell="J11" sqref="J11"/>
    </sheetView>
  </sheetViews>
  <sheetFormatPr defaultRowHeight="15" x14ac:dyDescent="0.25"/>
  <cols>
    <col min="1" max="1" width="10" bestFit="1" customWidth="1"/>
    <col min="3" max="3" width="10" bestFit="1" customWidth="1"/>
    <col min="8" max="8" width="13.28515625" bestFit="1" customWidth="1"/>
    <col min="11" max="11" width="10" bestFit="1" customWidth="1"/>
    <col min="12" max="12" width="26.5703125" bestFit="1" customWidth="1"/>
    <col min="15" max="15" width="16.28515625" customWidth="1"/>
  </cols>
  <sheetData>
    <row r="1" spans="1:17" ht="30" x14ac:dyDescent="0.25">
      <c r="A1" s="115" t="s">
        <v>389</v>
      </c>
      <c r="B1" s="116" t="s">
        <v>42</v>
      </c>
      <c r="C1" s="116" t="s">
        <v>390</v>
      </c>
      <c r="D1" s="33"/>
      <c r="E1" s="27"/>
      <c r="F1" s="116" t="s">
        <v>403</v>
      </c>
      <c r="G1" s="116" t="s">
        <v>404</v>
      </c>
      <c r="H1" s="116" t="s">
        <v>405</v>
      </c>
      <c r="I1" s="33"/>
      <c r="J1" s="27"/>
      <c r="K1" s="116" t="s">
        <v>389</v>
      </c>
      <c r="L1" s="116" t="s">
        <v>407</v>
      </c>
      <c r="M1" s="116" t="s">
        <v>408</v>
      </c>
      <c r="N1" s="32"/>
      <c r="O1" s="117" t="s">
        <v>407</v>
      </c>
      <c r="P1" s="116" t="s">
        <v>408</v>
      </c>
      <c r="Q1" s="33"/>
    </row>
    <row r="2" spans="1:17" x14ac:dyDescent="0.25">
      <c r="A2" s="16" t="s">
        <v>391</v>
      </c>
      <c r="B2" s="5">
        <v>23500</v>
      </c>
      <c r="C2" s="5" t="str">
        <f>IF(B2&gt;10000,"PREMIA","NO")</f>
        <v>PREMIA</v>
      </c>
      <c r="D2" s="17"/>
      <c r="E2" s="18"/>
      <c r="F2" s="5">
        <v>1090</v>
      </c>
      <c r="G2" s="5">
        <v>98</v>
      </c>
      <c r="H2" s="5"/>
      <c r="I2" s="17"/>
      <c r="J2" s="18"/>
      <c r="K2" s="5" t="s">
        <v>391</v>
      </c>
      <c r="L2" s="11">
        <v>1.4</v>
      </c>
      <c r="M2" s="11"/>
      <c r="O2" s="119" t="s">
        <v>409</v>
      </c>
      <c r="P2" s="11">
        <v>0</v>
      </c>
      <c r="Q2" s="17"/>
    </row>
    <row r="3" spans="1:17" x14ac:dyDescent="0.25">
      <c r="A3" s="16" t="s">
        <v>392</v>
      </c>
      <c r="B3" s="5">
        <v>18000</v>
      </c>
      <c r="C3" s="5" t="str">
        <f t="shared" ref="C3:C13" si="0">IF(B3&gt;10000,"PREMIA","NO")</f>
        <v>PREMIA</v>
      </c>
      <c r="D3" s="17"/>
      <c r="E3" s="18"/>
      <c r="F3" s="5">
        <v>890</v>
      </c>
      <c r="G3" s="5">
        <v>130</v>
      </c>
      <c r="H3" s="5"/>
      <c r="I3" s="17"/>
      <c r="J3" s="18"/>
      <c r="K3" s="5" t="s">
        <v>392</v>
      </c>
      <c r="L3" s="11">
        <v>1.2</v>
      </c>
      <c r="M3" s="11"/>
      <c r="O3" s="119" t="s">
        <v>430</v>
      </c>
      <c r="P3" s="11">
        <v>0.1</v>
      </c>
      <c r="Q3" s="17"/>
    </row>
    <row r="4" spans="1:17" x14ac:dyDescent="0.25">
      <c r="A4" s="16" t="s">
        <v>299</v>
      </c>
      <c r="B4" s="5">
        <v>8500</v>
      </c>
      <c r="C4" s="5" t="str">
        <f t="shared" si="0"/>
        <v>NO</v>
      </c>
      <c r="D4" s="17"/>
      <c r="E4" s="18"/>
      <c r="F4" s="5">
        <v>1120</v>
      </c>
      <c r="G4" s="5">
        <v>90</v>
      </c>
      <c r="H4" s="5"/>
      <c r="I4" s="17"/>
      <c r="J4" s="18"/>
      <c r="K4" s="5" t="s">
        <v>299</v>
      </c>
      <c r="L4" s="11">
        <v>0.9</v>
      </c>
      <c r="M4" s="11"/>
      <c r="O4" s="119" t="s">
        <v>410</v>
      </c>
      <c r="P4" s="11">
        <v>0.25</v>
      </c>
      <c r="Q4" s="17"/>
    </row>
    <row r="5" spans="1:17" x14ac:dyDescent="0.25">
      <c r="A5" s="16" t="s">
        <v>393</v>
      </c>
      <c r="B5" s="5">
        <v>26500</v>
      </c>
      <c r="C5" s="5" t="str">
        <f t="shared" si="0"/>
        <v>PREMIA</v>
      </c>
      <c r="D5" s="17"/>
      <c r="E5" s="18"/>
      <c r="F5" s="5">
        <v>1450</v>
      </c>
      <c r="G5" s="5">
        <v>110</v>
      </c>
      <c r="H5" s="5"/>
      <c r="I5" s="17"/>
      <c r="J5" s="18"/>
      <c r="K5" s="5" t="s">
        <v>393</v>
      </c>
      <c r="L5" s="11">
        <v>1.35</v>
      </c>
      <c r="M5" s="11"/>
      <c r="Q5" s="17"/>
    </row>
    <row r="6" spans="1:17" x14ac:dyDescent="0.25">
      <c r="A6" s="16" t="s">
        <v>394</v>
      </c>
      <c r="B6" s="5">
        <v>11000</v>
      </c>
      <c r="C6" s="5" t="str">
        <f t="shared" si="0"/>
        <v>PREMIA</v>
      </c>
      <c r="D6" s="17"/>
      <c r="E6" s="18"/>
      <c r="F6" s="5">
        <v>1040</v>
      </c>
      <c r="G6" s="5">
        <v>99</v>
      </c>
      <c r="H6" s="5"/>
      <c r="I6" s="17"/>
      <c r="J6" s="18"/>
      <c r="K6" s="5" t="s">
        <v>394</v>
      </c>
      <c r="L6" s="11">
        <v>1.05</v>
      </c>
      <c r="M6" s="11"/>
      <c r="Q6" s="17"/>
    </row>
    <row r="7" spans="1:17" x14ac:dyDescent="0.25">
      <c r="A7" s="16" t="s">
        <v>395</v>
      </c>
      <c r="B7" s="5">
        <v>9000</v>
      </c>
      <c r="C7" s="5" t="str">
        <f t="shared" si="0"/>
        <v>NO</v>
      </c>
      <c r="D7" s="17"/>
      <c r="E7" s="18"/>
      <c r="F7" s="5">
        <v>1340</v>
      </c>
      <c r="G7" s="5">
        <v>109</v>
      </c>
      <c r="H7" s="5"/>
      <c r="I7" s="17"/>
      <c r="J7" s="18"/>
      <c r="K7" s="5" t="s">
        <v>395</v>
      </c>
      <c r="L7" s="11">
        <v>1.1499999999999999</v>
      </c>
      <c r="M7" s="11"/>
      <c r="Q7" s="17"/>
    </row>
    <row r="8" spans="1:17" x14ac:dyDescent="0.25">
      <c r="A8" s="16" t="s">
        <v>396</v>
      </c>
      <c r="B8" s="5">
        <v>16000</v>
      </c>
      <c r="C8" s="5" t="str">
        <f t="shared" si="0"/>
        <v>PREMIA</v>
      </c>
      <c r="D8" s="17"/>
      <c r="E8" s="18"/>
      <c r="F8" s="5">
        <v>1109</v>
      </c>
      <c r="G8" s="5">
        <v>117</v>
      </c>
      <c r="H8" s="5"/>
      <c r="I8" s="17"/>
      <c r="J8" s="18"/>
      <c r="K8" s="5" t="s">
        <v>396</v>
      </c>
      <c r="L8" s="11">
        <v>0.96</v>
      </c>
      <c r="M8" s="11"/>
      <c r="Q8" s="17"/>
    </row>
    <row r="9" spans="1:17" x14ac:dyDescent="0.25">
      <c r="A9" s="16" t="s">
        <v>397</v>
      </c>
      <c r="B9" s="5">
        <v>17500</v>
      </c>
      <c r="C9" s="5" t="str">
        <f t="shared" si="0"/>
        <v>PREMIA</v>
      </c>
      <c r="D9" s="17"/>
      <c r="E9" s="18"/>
      <c r="F9" s="5">
        <v>1000</v>
      </c>
      <c r="G9" s="5">
        <v>87</v>
      </c>
      <c r="H9" s="5"/>
      <c r="I9" s="17"/>
      <c r="J9" s="18"/>
      <c r="K9" s="5" t="s">
        <v>397</v>
      </c>
      <c r="L9" s="11">
        <v>0.8</v>
      </c>
      <c r="M9" s="11"/>
      <c r="Q9" s="17"/>
    </row>
    <row r="10" spans="1:17" x14ac:dyDescent="0.25">
      <c r="A10" s="16" t="s">
        <v>398</v>
      </c>
      <c r="B10" s="5">
        <v>22300</v>
      </c>
      <c r="C10" s="5" t="str">
        <f t="shared" si="0"/>
        <v>PREMIA</v>
      </c>
      <c r="D10" s="17"/>
      <c r="E10" s="18"/>
      <c r="F10" s="5">
        <v>999</v>
      </c>
      <c r="G10" s="5">
        <v>81</v>
      </c>
      <c r="H10" s="5"/>
      <c r="I10" s="17"/>
      <c r="J10" s="18"/>
      <c r="K10" s="5" t="s">
        <v>398</v>
      </c>
      <c r="L10" s="11">
        <v>1.01</v>
      </c>
      <c r="M10" s="11"/>
      <c r="Q10" s="17"/>
    </row>
    <row r="11" spans="1:17" x14ac:dyDescent="0.25">
      <c r="A11" s="16" t="s">
        <v>399</v>
      </c>
      <c r="B11" s="5">
        <v>13500</v>
      </c>
      <c r="C11" s="5" t="str">
        <f t="shared" si="0"/>
        <v>PREMIA</v>
      </c>
      <c r="D11" s="17"/>
      <c r="E11" s="18"/>
      <c r="F11" s="5">
        <v>1050</v>
      </c>
      <c r="G11" s="5">
        <v>102</v>
      </c>
      <c r="H11" s="5"/>
      <c r="I11" s="17"/>
      <c r="J11" s="18"/>
      <c r="K11" s="5" t="s">
        <v>399</v>
      </c>
      <c r="L11" s="11">
        <v>0.99</v>
      </c>
      <c r="M11" s="11"/>
      <c r="Q11" s="17"/>
    </row>
    <row r="12" spans="1:17" x14ac:dyDescent="0.25">
      <c r="A12" s="16" t="s">
        <v>400</v>
      </c>
      <c r="B12" s="5">
        <v>6000</v>
      </c>
      <c r="C12" s="5" t="str">
        <f t="shared" si="0"/>
        <v>NO</v>
      </c>
      <c r="D12" s="17"/>
      <c r="E12" s="18"/>
      <c r="F12" s="5">
        <v>1090</v>
      </c>
      <c r="G12" s="5">
        <v>101</v>
      </c>
      <c r="H12" s="5"/>
      <c r="I12" s="17"/>
      <c r="J12" s="18"/>
      <c r="K12" s="5" t="s">
        <v>400</v>
      </c>
      <c r="L12" s="11">
        <v>1.1200000000000001</v>
      </c>
      <c r="M12" s="11"/>
      <c r="Q12" s="17"/>
    </row>
    <row r="13" spans="1:17" x14ac:dyDescent="0.25">
      <c r="A13" s="16" t="s">
        <v>401</v>
      </c>
      <c r="B13" s="5">
        <v>14000</v>
      </c>
      <c r="C13" s="5" t="str">
        <f t="shared" si="0"/>
        <v>PREMIA</v>
      </c>
      <c r="D13" s="17"/>
      <c r="E13" s="18"/>
      <c r="F13" s="5">
        <v>1140</v>
      </c>
      <c r="G13" s="5">
        <v>130</v>
      </c>
      <c r="H13" s="5"/>
      <c r="I13" s="17"/>
      <c r="J13" s="18"/>
      <c r="K13" s="5" t="s">
        <v>401</v>
      </c>
      <c r="L13" s="11">
        <v>1.5</v>
      </c>
      <c r="M13" s="11"/>
      <c r="Q13" s="17"/>
    </row>
    <row r="14" spans="1:17" x14ac:dyDescent="0.25">
      <c r="A14" s="18"/>
      <c r="D14" s="17"/>
      <c r="E14" s="18"/>
      <c r="I14" s="17"/>
      <c r="J14" s="18"/>
      <c r="Q14" s="17"/>
    </row>
    <row r="15" spans="1:17" x14ac:dyDescent="0.25">
      <c r="A15" s="18" t="s">
        <v>402</v>
      </c>
      <c r="D15" s="17"/>
      <c r="E15" s="18"/>
      <c r="F15" s="206" t="s">
        <v>406</v>
      </c>
      <c r="G15" s="206"/>
      <c r="H15" s="206"/>
      <c r="I15" s="17"/>
      <c r="J15" s="18"/>
      <c r="Q15" s="17"/>
    </row>
    <row r="16" spans="1:17" ht="15.75" thickBot="1" x14ac:dyDescent="0.3">
      <c r="A16" s="24"/>
      <c r="B16" s="25"/>
      <c r="C16" s="25"/>
      <c r="D16" s="26"/>
      <c r="E16" s="24"/>
      <c r="F16" s="207"/>
      <c r="G16" s="207"/>
      <c r="H16" s="207"/>
      <c r="I16" s="26"/>
      <c r="J16" s="24"/>
      <c r="K16" s="25"/>
      <c r="L16" s="25"/>
      <c r="M16" s="25"/>
      <c r="N16" s="25"/>
      <c r="O16" s="25"/>
      <c r="P16" s="25"/>
      <c r="Q16" s="26"/>
    </row>
  </sheetData>
  <mergeCells count="1">
    <mergeCell ref="F15:H16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>
      <selection activeCell="I12" sqref="I12"/>
    </sheetView>
  </sheetViews>
  <sheetFormatPr defaultRowHeight="15" x14ac:dyDescent="0.25"/>
  <cols>
    <col min="1" max="1" width="12.28515625" style="45" bestFit="1" customWidth="1"/>
    <col min="2" max="6" width="13.28515625" style="45" bestFit="1" customWidth="1"/>
    <col min="7" max="7" width="9.42578125" style="45" bestFit="1" customWidth="1"/>
    <col min="8" max="16384" width="9.140625" style="45"/>
  </cols>
  <sheetData>
    <row r="1" spans="1:9" x14ac:dyDescent="0.25">
      <c r="A1" s="118" t="s">
        <v>411</v>
      </c>
      <c r="B1"/>
      <c r="C1"/>
      <c r="D1"/>
      <c r="E1"/>
      <c r="F1"/>
      <c r="G1"/>
      <c r="H1"/>
      <c r="I1"/>
    </row>
    <row r="2" spans="1:9" x14ac:dyDescent="0.25">
      <c r="A2" s="7" t="s">
        <v>355</v>
      </c>
      <c r="B2" s="7" t="s">
        <v>412</v>
      </c>
      <c r="C2" s="7" t="s">
        <v>413</v>
      </c>
      <c r="D2" s="7" t="s">
        <v>414</v>
      </c>
      <c r="E2" s="7" t="s">
        <v>415</v>
      </c>
      <c r="F2" s="7" t="s">
        <v>19</v>
      </c>
      <c r="G2"/>
      <c r="H2"/>
      <c r="I2"/>
    </row>
    <row r="3" spans="1:9" x14ac:dyDescent="0.25">
      <c r="A3" s="7" t="s">
        <v>370</v>
      </c>
      <c r="B3" s="5">
        <v>27700</v>
      </c>
      <c r="C3" s="5">
        <v>19200</v>
      </c>
      <c r="D3" s="5">
        <v>22200</v>
      </c>
      <c r="E3" s="5">
        <v>23700</v>
      </c>
      <c r="F3" s="5">
        <v>22200</v>
      </c>
      <c r="G3"/>
      <c r="H3"/>
      <c r="I3"/>
    </row>
    <row r="4" spans="1:9" x14ac:dyDescent="0.25">
      <c r="A4" s="7" t="s">
        <v>416</v>
      </c>
      <c r="B4" s="5">
        <v>13200</v>
      </c>
      <c r="C4" s="5">
        <v>20700</v>
      </c>
      <c r="D4" s="5">
        <v>17400</v>
      </c>
      <c r="E4" s="5">
        <v>13200</v>
      </c>
      <c r="F4" s="5">
        <v>11400</v>
      </c>
      <c r="G4"/>
      <c r="H4"/>
      <c r="I4"/>
    </row>
    <row r="5" spans="1:9" x14ac:dyDescent="0.25">
      <c r="A5" s="7" t="s">
        <v>417</v>
      </c>
      <c r="B5" s="5">
        <v>13500</v>
      </c>
      <c r="C5" s="5">
        <v>16000</v>
      </c>
      <c r="D5" s="5">
        <v>13500</v>
      </c>
      <c r="E5" s="5">
        <v>19500</v>
      </c>
      <c r="F5" s="5">
        <v>13000</v>
      </c>
      <c r="G5"/>
      <c r="H5"/>
      <c r="I5"/>
    </row>
    <row r="6" spans="1:9" x14ac:dyDescent="0.25">
      <c r="A6" s="7" t="s">
        <v>294</v>
      </c>
      <c r="B6" s="5">
        <v>19000</v>
      </c>
      <c r="C6" s="5">
        <v>7500</v>
      </c>
      <c r="D6" s="5">
        <v>23000</v>
      </c>
      <c r="E6" s="5">
        <v>23800</v>
      </c>
      <c r="F6" s="5">
        <v>17000</v>
      </c>
      <c r="G6"/>
      <c r="H6"/>
      <c r="I6"/>
    </row>
    <row r="7" spans="1:9" x14ac:dyDescent="0.25">
      <c r="A7"/>
      <c r="B7"/>
      <c r="C7"/>
      <c r="D7"/>
      <c r="E7"/>
      <c r="F7"/>
      <c r="G7"/>
      <c r="H7"/>
      <c r="I7"/>
    </row>
    <row r="8" spans="1:9" x14ac:dyDescent="0.25">
      <c r="A8" s="118" t="s">
        <v>418</v>
      </c>
      <c r="B8"/>
      <c r="C8"/>
      <c r="D8"/>
      <c r="E8"/>
      <c r="F8"/>
      <c r="G8"/>
      <c r="H8"/>
      <c r="I8"/>
    </row>
    <row r="9" spans="1:9" x14ac:dyDescent="0.25">
      <c r="A9" s="7" t="s">
        <v>355</v>
      </c>
      <c r="B9" s="7" t="s">
        <v>412</v>
      </c>
      <c r="C9" s="7" t="s">
        <v>413</v>
      </c>
      <c r="D9" s="7" t="s">
        <v>414</v>
      </c>
      <c r="E9" s="7" t="s">
        <v>415</v>
      </c>
      <c r="F9" s="7" t="s">
        <v>19</v>
      </c>
      <c r="G9"/>
      <c r="H9"/>
      <c r="I9"/>
    </row>
    <row r="10" spans="1:9" x14ac:dyDescent="0.25">
      <c r="A10" s="7" t="s">
        <v>370</v>
      </c>
      <c r="B10" s="5"/>
      <c r="C10" s="5"/>
      <c r="D10" s="5"/>
      <c r="E10" s="5"/>
      <c r="F10" s="5"/>
      <c r="G10"/>
      <c r="H10"/>
      <c r="I10"/>
    </row>
    <row r="11" spans="1:9" x14ac:dyDescent="0.25">
      <c r="A11" s="7" t="s">
        <v>416</v>
      </c>
      <c r="B11" s="5"/>
      <c r="C11" s="5"/>
      <c r="D11" s="5"/>
      <c r="E11" s="5"/>
      <c r="F11" s="5"/>
      <c r="G11"/>
      <c r="H11"/>
      <c r="I11"/>
    </row>
    <row r="12" spans="1:9" x14ac:dyDescent="0.25">
      <c r="A12" s="7" t="s">
        <v>417</v>
      </c>
      <c r="B12" s="5"/>
      <c r="C12" s="5"/>
      <c r="D12" s="5"/>
      <c r="E12" s="5"/>
      <c r="F12" s="5"/>
      <c r="G12"/>
      <c r="H12"/>
      <c r="I12"/>
    </row>
    <row r="13" spans="1:9" x14ac:dyDescent="0.25">
      <c r="A13" s="7" t="s">
        <v>294</v>
      </c>
      <c r="B13" s="5"/>
      <c r="C13" s="5"/>
      <c r="D13" s="5"/>
      <c r="E13" s="5"/>
      <c r="F13" s="5"/>
      <c r="G13"/>
      <c r="H13"/>
      <c r="I13"/>
    </row>
    <row r="14" spans="1:9" ht="15.75" thickBot="1" x14ac:dyDescent="0.3">
      <c r="A14"/>
      <c r="B14"/>
      <c r="C14"/>
      <c r="D14"/>
      <c r="E14"/>
      <c r="F14"/>
      <c r="G14"/>
      <c r="H14"/>
      <c r="I14"/>
    </row>
    <row r="15" spans="1:9" x14ac:dyDescent="0.25">
      <c r="A15" s="27"/>
      <c r="B15" s="32"/>
      <c r="C15" s="32"/>
      <c r="D15" s="32"/>
      <c r="E15" s="32"/>
      <c r="F15" s="33"/>
      <c r="G15"/>
      <c r="H15"/>
      <c r="I15"/>
    </row>
    <row r="16" spans="1:9" x14ac:dyDescent="0.25">
      <c r="A16" s="19" t="s">
        <v>423</v>
      </c>
      <c r="B16"/>
      <c r="C16"/>
      <c r="D16"/>
      <c r="E16"/>
      <c r="F16" s="17"/>
      <c r="G16"/>
      <c r="H16"/>
      <c r="I16"/>
    </row>
    <row r="17" spans="1:9" x14ac:dyDescent="0.25">
      <c r="A17" s="19"/>
      <c r="B17"/>
      <c r="C17"/>
      <c r="D17"/>
      <c r="E17"/>
      <c r="F17" s="17"/>
      <c r="G17"/>
      <c r="H17"/>
      <c r="I17"/>
    </row>
    <row r="18" spans="1:9" x14ac:dyDescent="0.25">
      <c r="A18" s="18" t="s">
        <v>419</v>
      </c>
      <c r="B18"/>
      <c r="C18"/>
      <c r="D18"/>
      <c r="E18"/>
      <c r="F18" s="17"/>
      <c r="G18"/>
      <c r="H18"/>
      <c r="I18"/>
    </row>
    <row r="19" spans="1:9" x14ac:dyDescent="0.25">
      <c r="A19" s="18"/>
      <c r="B19"/>
      <c r="C19"/>
      <c r="D19"/>
      <c r="E19"/>
      <c r="F19" s="17"/>
      <c r="G19"/>
      <c r="H19"/>
      <c r="I19"/>
    </row>
    <row r="20" spans="1:9" x14ac:dyDescent="0.25">
      <c r="A20" s="18" t="s">
        <v>420</v>
      </c>
      <c r="B20"/>
      <c r="C20"/>
      <c r="D20"/>
      <c r="E20"/>
      <c r="F20" s="17"/>
      <c r="G20"/>
      <c r="H20"/>
      <c r="I20"/>
    </row>
    <row r="21" spans="1:9" x14ac:dyDescent="0.25">
      <c r="A21" s="18" t="s">
        <v>424</v>
      </c>
      <c r="B21"/>
      <c r="C21"/>
      <c r="D21"/>
      <c r="E21"/>
      <c r="F21" s="17"/>
      <c r="G21"/>
      <c r="H21"/>
      <c r="I21"/>
    </row>
    <row r="22" spans="1:9" x14ac:dyDescent="0.25">
      <c r="A22" s="18" t="s">
        <v>421</v>
      </c>
      <c r="B22"/>
      <c r="C22"/>
      <c r="D22"/>
      <c r="E22"/>
      <c r="F22" s="17"/>
      <c r="G22"/>
      <c r="H22"/>
      <c r="I22"/>
    </row>
    <row r="23" spans="1:9" x14ac:dyDescent="0.25">
      <c r="A23" s="18" t="s">
        <v>422</v>
      </c>
      <c r="B23"/>
      <c r="C23"/>
      <c r="D23"/>
      <c r="E23"/>
      <c r="F23" s="17"/>
      <c r="G23"/>
      <c r="H23"/>
      <c r="I23"/>
    </row>
    <row r="24" spans="1:9" x14ac:dyDescent="0.25">
      <c r="A24" s="18" t="s">
        <v>425</v>
      </c>
      <c r="B24"/>
      <c r="C24"/>
      <c r="D24"/>
      <c r="E24"/>
      <c r="F24" s="17"/>
      <c r="G24"/>
      <c r="H24"/>
      <c r="I24"/>
    </row>
    <row r="25" spans="1:9" ht="15.75" thickBot="1" x14ac:dyDescent="0.3">
      <c r="A25" s="24"/>
      <c r="B25" s="25"/>
      <c r="C25" s="25"/>
      <c r="D25" s="25"/>
      <c r="E25" s="25"/>
      <c r="F25" s="26"/>
      <c r="G25"/>
      <c r="H25"/>
      <c r="I25"/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0"/>
  <sheetViews>
    <sheetView zoomScale="160" zoomScaleNormal="160" workbookViewId="0">
      <selection activeCell="E19" sqref="E19"/>
    </sheetView>
  </sheetViews>
  <sheetFormatPr defaultColWidth="9.28515625" defaultRowHeight="15.75" x14ac:dyDescent="0.25"/>
  <cols>
    <col min="1" max="1" width="12.28515625" style="123" customWidth="1"/>
    <col min="2" max="4" width="9.28515625" style="123"/>
    <col min="5" max="5" width="12.28515625" style="123" customWidth="1"/>
    <col min="6" max="6" width="12" style="123" customWidth="1"/>
    <col min="7" max="7" width="11.7109375" style="123" customWidth="1"/>
    <col min="8" max="8" width="13.7109375" style="123" customWidth="1"/>
    <col min="9" max="16384" width="9.28515625" style="123"/>
  </cols>
  <sheetData>
    <row r="2" spans="1:6" s="121" customFormat="1" x14ac:dyDescent="0.25">
      <c r="A2" s="120" t="s">
        <v>27</v>
      </c>
      <c r="B2" s="120" t="s">
        <v>1</v>
      </c>
      <c r="E2" s="120" t="s">
        <v>27</v>
      </c>
      <c r="F2" s="120" t="s">
        <v>2</v>
      </c>
    </row>
    <row r="3" spans="1:6" x14ac:dyDescent="0.25">
      <c r="A3" s="122">
        <v>10200</v>
      </c>
      <c r="B3" s="122">
        <v>200</v>
      </c>
      <c r="E3" s="122">
        <v>10200</v>
      </c>
      <c r="F3" s="122">
        <v>11.5</v>
      </c>
    </row>
    <row r="4" spans="1:6" x14ac:dyDescent="0.25">
      <c r="A4" s="122">
        <v>10300</v>
      </c>
      <c r="B4" s="122">
        <v>650</v>
      </c>
      <c r="E4" s="122">
        <v>10300</v>
      </c>
      <c r="F4" s="122">
        <v>90.5</v>
      </c>
    </row>
    <row r="5" spans="1:6" x14ac:dyDescent="0.25">
      <c r="A5" s="122">
        <v>10400</v>
      </c>
      <c r="B5" s="122">
        <v>460</v>
      </c>
      <c r="E5" s="122">
        <v>10400</v>
      </c>
      <c r="F5" s="122">
        <v>3.6</v>
      </c>
    </row>
    <row r="6" spans="1:6" x14ac:dyDescent="0.25">
      <c r="A6" s="122">
        <v>10500</v>
      </c>
      <c r="B6" s="122">
        <v>900</v>
      </c>
      <c r="E6" s="122">
        <v>10500</v>
      </c>
      <c r="F6" s="122">
        <v>15</v>
      </c>
    </row>
    <row r="7" spans="1:6" x14ac:dyDescent="0.25">
      <c r="A7" s="122">
        <v>10600</v>
      </c>
      <c r="B7" s="122">
        <v>1200</v>
      </c>
      <c r="E7" s="122">
        <v>10600</v>
      </c>
      <c r="F7" s="122">
        <v>11.4</v>
      </c>
    </row>
    <row r="8" spans="1:6" x14ac:dyDescent="0.25">
      <c r="A8" s="122">
        <v>10700</v>
      </c>
      <c r="B8" s="122">
        <v>900</v>
      </c>
      <c r="E8" s="122">
        <v>10700</v>
      </c>
      <c r="F8" s="122">
        <v>22</v>
      </c>
    </row>
    <row r="9" spans="1:6" x14ac:dyDescent="0.25">
      <c r="A9" s="122">
        <v>10800</v>
      </c>
      <c r="B9" s="122">
        <v>300</v>
      </c>
      <c r="E9" s="122">
        <v>10800</v>
      </c>
      <c r="F9" s="122">
        <v>12</v>
      </c>
    </row>
    <row r="10" spans="1:6" x14ac:dyDescent="0.25">
      <c r="A10" s="122">
        <v>10900</v>
      </c>
      <c r="B10" s="122">
        <v>400</v>
      </c>
      <c r="E10" s="122">
        <v>10900</v>
      </c>
      <c r="F10" s="122">
        <v>25</v>
      </c>
    </row>
    <row r="11" spans="1:6" x14ac:dyDescent="0.25">
      <c r="A11" s="122">
        <v>11100</v>
      </c>
      <c r="B11" s="122">
        <v>200</v>
      </c>
      <c r="E11" s="122">
        <v>11100</v>
      </c>
      <c r="F11" s="122">
        <v>8</v>
      </c>
    </row>
    <row r="12" spans="1:6" x14ac:dyDescent="0.25">
      <c r="A12" s="122">
        <v>11200</v>
      </c>
      <c r="B12" s="122">
        <v>500</v>
      </c>
      <c r="E12" s="122">
        <v>11200</v>
      </c>
      <c r="F12" s="122">
        <v>20.399999999999999</v>
      </c>
    </row>
    <row r="13" spans="1:6" x14ac:dyDescent="0.25">
      <c r="A13" s="122">
        <v>11300</v>
      </c>
      <c r="B13" s="122">
        <v>150</v>
      </c>
      <c r="E13" s="122">
        <v>11300</v>
      </c>
      <c r="F13" s="122">
        <v>3</v>
      </c>
    </row>
    <row r="14" spans="1:6" x14ac:dyDescent="0.25">
      <c r="A14" s="122">
        <v>11400</v>
      </c>
      <c r="B14" s="122">
        <v>250</v>
      </c>
      <c r="E14" s="122">
        <v>11400</v>
      </c>
      <c r="F14" s="122">
        <v>40</v>
      </c>
    </row>
    <row r="15" spans="1:6" x14ac:dyDescent="0.25">
      <c r="A15" s="122">
        <v>11500</v>
      </c>
      <c r="B15" s="122">
        <v>330</v>
      </c>
      <c r="E15" s="122">
        <v>11500</v>
      </c>
      <c r="F15" s="122">
        <v>2.5</v>
      </c>
    </row>
    <row r="17" spans="1:11" x14ac:dyDescent="0.25">
      <c r="F17"/>
      <c r="G17"/>
      <c r="H17"/>
      <c r="I17"/>
      <c r="J17"/>
      <c r="K17"/>
    </row>
    <row r="18" spans="1:11" x14ac:dyDescent="0.25">
      <c r="A18" s="124" t="s">
        <v>27</v>
      </c>
      <c r="B18" s="124" t="s">
        <v>1</v>
      </c>
      <c r="C18" s="124" t="s">
        <v>2</v>
      </c>
      <c r="D18" s="124" t="s">
        <v>3</v>
      </c>
      <c r="F18"/>
      <c r="G18"/>
      <c r="H18"/>
      <c r="I18"/>
      <c r="J18"/>
      <c r="K18"/>
    </row>
    <row r="19" spans="1:11" x14ac:dyDescent="0.25">
      <c r="A19" s="125">
        <v>10800</v>
      </c>
      <c r="B19" s="126"/>
      <c r="C19" s="126"/>
      <c r="D19" s="126"/>
      <c r="F19"/>
      <c r="G19"/>
      <c r="H19"/>
      <c r="I19"/>
      <c r="J19"/>
      <c r="K19"/>
    </row>
    <row r="20" spans="1:11" x14ac:dyDescent="0.25">
      <c r="F20"/>
      <c r="G20"/>
      <c r="H20"/>
      <c r="I20"/>
      <c r="J20"/>
      <c r="K20"/>
    </row>
  </sheetData>
  <dataValidations count="1">
    <dataValidation type="list" allowBlank="1" showInputMessage="1" showErrorMessage="1" sqref="A19">
      <formula1>$A$3:$A$15</formula1>
    </dataValidation>
  </dataValidations>
  <pageMargins left="0.7" right="0.7" top="0.75" bottom="0.75" header="0.3" footer="0.3"/>
  <pageSetup paperSize="9"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6"/>
  <sheetViews>
    <sheetView topLeftCell="B1" zoomScale="145" zoomScaleNormal="145" workbookViewId="0">
      <selection activeCell="L11" sqref="L11"/>
    </sheetView>
  </sheetViews>
  <sheetFormatPr defaultRowHeight="15" x14ac:dyDescent="0.25"/>
  <cols>
    <col min="1" max="1" width="3.7109375" style="45" customWidth="1"/>
    <col min="2" max="2" width="4" style="45" bestFit="1" customWidth="1"/>
    <col min="3" max="3" width="20.7109375" style="45" bestFit="1" customWidth="1"/>
    <col min="4" max="4" width="11.7109375" style="45" bestFit="1" customWidth="1"/>
    <col min="5" max="5" width="10.5703125" style="45" bestFit="1" customWidth="1"/>
    <col min="6" max="6" width="6.28515625" style="45" bestFit="1" customWidth="1"/>
    <col min="7" max="7" width="10.28515625" style="45" bestFit="1" customWidth="1"/>
    <col min="8" max="8" width="6" style="45" bestFit="1" customWidth="1"/>
    <col min="9" max="9" width="5.7109375" style="45" customWidth="1"/>
    <col min="10" max="10" width="3.42578125" style="45" customWidth="1"/>
    <col min="11" max="11" width="13.7109375" style="45" customWidth="1"/>
    <col min="12" max="12" width="17.7109375" style="45" customWidth="1"/>
    <col min="13" max="13" width="22.28515625" style="45" bestFit="1" customWidth="1"/>
    <col min="14" max="14" width="17.7109375" style="45" customWidth="1"/>
    <col min="15" max="16384" width="9.140625" style="45"/>
  </cols>
  <sheetData>
    <row r="1" spans="2:14" x14ac:dyDescent="0.25">
      <c r="B1" s="127"/>
      <c r="C1" s="127"/>
      <c r="D1" s="128" t="s">
        <v>431</v>
      </c>
      <c r="E1" s="128" t="s">
        <v>432</v>
      </c>
      <c r="F1" s="127"/>
      <c r="G1" s="127"/>
      <c r="H1" s="128"/>
    </row>
    <row r="2" spans="2:14" ht="15" customHeight="1" x14ac:dyDescent="0.25">
      <c r="B2" s="129" t="s">
        <v>433</v>
      </c>
      <c r="C2" s="129" t="s">
        <v>434</v>
      </c>
      <c r="D2" s="130" t="s">
        <v>435</v>
      </c>
      <c r="E2" s="130" t="s">
        <v>436</v>
      </c>
      <c r="F2" s="129" t="s">
        <v>437</v>
      </c>
      <c r="G2" s="129" t="s">
        <v>438</v>
      </c>
      <c r="H2" s="130" t="s">
        <v>439</v>
      </c>
      <c r="K2" s="131" t="s">
        <v>440</v>
      </c>
      <c r="L2" s="131" t="s">
        <v>434</v>
      </c>
      <c r="M2" s="131" t="s">
        <v>441</v>
      </c>
      <c r="N2" s="131" t="s">
        <v>442</v>
      </c>
    </row>
    <row r="3" spans="2:14" x14ac:dyDescent="0.25">
      <c r="B3" s="45">
        <v>154</v>
      </c>
      <c r="C3" s="132" t="s">
        <v>443</v>
      </c>
      <c r="D3" s="133">
        <v>168</v>
      </c>
      <c r="E3" s="134">
        <v>16.3</v>
      </c>
      <c r="F3" s="135">
        <v>0.2</v>
      </c>
      <c r="G3" s="136">
        <v>1.6E-2</v>
      </c>
      <c r="H3" s="135">
        <v>0.02</v>
      </c>
      <c r="K3" s="137"/>
      <c r="L3" s="138"/>
      <c r="M3" s="137"/>
      <c r="N3" s="139"/>
    </row>
    <row r="4" spans="2:14" ht="15" customHeight="1" x14ac:dyDescent="0.25">
      <c r="B4" s="45">
        <v>240</v>
      </c>
      <c r="C4" s="132" t="s">
        <v>444</v>
      </c>
      <c r="D4" s="133">
        <v>140</v>
      </c>
      <c r="E4" s="134">
        <v>16.399999999999999</v>
      </c>
      <c r="F4" s="135">
        <v>0.2</v>
      </c>
      <c r="G4" s="136">
        <v>1.6E-2</v>
      </c>
      <c r="K4" s="140"/>
      <c r="L4" s="141"/>
      <c r="M4" s="142"/>
      <c r="N4" s="143"/>
    </row>
    <row r="5" spans="2:14" x14ac:dyDescent="0.25">
      <c r="B5" s="45">
        <v>319</v>
      </c>
      <c r="C5" s="132" t="s">
        <v>445</v>
      </c>
      <c r="D5" s="133">
        <v>176</v>
      </c>
      <c r="E5" s="134">
        <v>12.5</v>
      </c>
      <c r="F5" s="135">
        <v>0.2</v>
      </c>
      <c r="G5" s="136">
        <v>1.6E-2</v>
      </c>
      <c r="H5" s="135">
        <v>0.02</v>
      </c>
      <c r="K5" s="144"/>
      <c r="L5" s="145"/>
      <c r="M5" s="146"/>
      <c r="N5" s="147"/>
    </row>
    <row r="6" spans="2:14" ht="13.5" customHeight="1" x14ac:dyDescent="0.25">
      <c r="B6" s="45">
        <v>331</v>
      </c>
      <c r="C6" s="132" t="s">
        <v>446</v>
      </c>
      <c r="D6" s="133">
        <v>168</v>
      </c>
      <c r="E6" s="134">
        <v>11</v>
      </c>
      <c r="F6" s="135">
        <v>0.2</v>
      </c>
      <c r="G6" s="136">
        <v>1.6E-2</v>
      </c>
      <c r="H6" s="135">
        <v>0.02</v>
      </c>
      <c r="K6" s="148"/>
      <c r="L6" s="149" t="s">
        <v>447</v>
      </c>
      <c r="M6" s="150" t="s">
        <v>448</v>
      </c>
      <c r="N6" s="151"/>
    </row>
    <row r="7" spans="2:14" x14ac:dyDescent="0.25">
      <c r="B7" s="45">
        <v>428</v>
      </c>
      <c r="C7" s="132" t="s">
        <v>449</v>
      </c>
      <c r="D7" s="133">
        <v>144</v>
      </c>
      <c r="E7" s="134">
        <v>12.8</v>
      </c>
      <c r="F7" s="135">
        <v>0.2</v>
      </c>
      <c r="G7" s="136">
        <v>1.6E-2</v>
      </c>
      <c r="H7" s="135"/>
      <c r="K7" s="152"/>
      <c r="L7" s="153"/>
      <c r="M7" s="148" t="s">
        <v>450</v>
      </c>
      <c r="N7" s="153"/>
    </row>
    <row r="8" spans="2:14" x14ac:dyDescent="0.25">
      <c r="B8" s="45">
        <v>451</v>
      </c>
      <c r="C8" s="132" t="s">
        <v>451</v>
      </c>
      <c r="D8" s="133">
        <v>120</v>
      </c>
      <c r="E8" s="134">
        <v>12.8</v>
      </c>
      <c r="F8" s="135">
        <v>0.2</v>
      </c>
      <c r="G8" s="136">
        <v>1.6E-2</v>
      </c>
      <c r="H8" s="135">
        <v>0.02</v>
      </c>
      <c r="K8" s="152"/>
      <c r="L8" s="152"/>
      <c r="M8" s="152" t="s">
        <v>452</v>
      </c>
      <c r="N8" s="154"/>
    </row>
    <row r="9" spans="2:14" x14ac:dyDescent="0.25">
      <c r="B9" s="45">
        <v>527</v>
      </c>
      <c r="C9" s="132" t="s">
        <v>453</v>
      </c>
      <c r="D9" s="133">
        <v>168</v>
      </c>
      <c r="E9" s="134">
        <v>16.3</v>
      </c>
      <c r="F9" s="135">
        <v>0.2</v>
      </c>
      <c r="G9" s="136">
        <v>1.6E-2</v>
      </c>
      <c r="H9" s="135"/>
      <c r="K9" s="152"/>
      <c r="L9" s="152"/>
      <c r="M9" s="152" t="s">
        <v>457</v>
      </c>
      <c r="N9" s="154"/>
    </row>
    <row r="10" spans="2:14" x14ac:dyDescent="0.25">
      <c r="B10" s="45">
        <v>540</v>
      </c>
      <c r="C10" s="132" t="s">
        <v>454</v>
      </c>
      <c r="D10" s="133">
        <v>184</v>
      </c>
      <c r="E10" s="134">
        <v>16.399999999999999</v>
      </c>
      <c r="F10" s="135">
        <v>0.2</v>
      </c>
      <c r="G10" s="136">
        <v>1.6E-2</v>
      </c>
      <c r="H10" s="135"/>
      <c r="K10" s="152"/>
      <c r="L10" s="144"/>
      <c r="M10" s="144"/>
      <c r="N10" s="155"/>
    </row>
    <row r="11" spans="2:14" x14ac:dyDescent="0.25">
      <c r="B11" s="45">
        <v>665</v>
      </c>
      <c r="C11" s="132" t="s">
        <v>455</v>
      </c>
      <c r="D11" s="133">
        <v>168</v>
      </c>
      <c r="E11" s="134">
        <v>11</v>
      </c>
      <c r="F11" s="135">
        <v>0.2</v>
      </c>
      <c r="G11" s="136">
        <v>1.6E-2</v>
      </c>
      <c r="H11" s="135"/>
      <c r="K11" s="144"/>
      <c r="L11" s="151"/>
      <c r="M11" s="151" t="s">
        <v>73</v>
      </c>
      <c r="N11" s="156"/>
    </row>
    <row r="12" spans="2:14" ht="15.75" thickBot="1" x14ac:dyDescent="0.3">
      <c r="B12" s="45">
        <v>981</v>
      </c>
      <c r="C12" s="45" t="s">
        <v>456</v>
      </c>
      <c r="D12" s="133">
        <v>88</v>
      </c>
      <c r="E12" s="134">
        <v>12.5</v>
      </c>
      <c r="F12" s="135">
        <v>0.2</v>
      </c>
      <c r="G12" s="136">
        <v>1.6E-2</v>
      </c>
      <c r="H12" s="135">
        <v>0.02</v>
      </c>
      <c r="N12" s="157"/>
    </row>
    <row r="13" spans="2:14" x14ac:dyDescent="0.25">
      <c r="K13" s="158"/>
      <c r="L13" s="159"/>
      <c r="M13" s="159"/>
      <c r="N13" s="160"/>
    </row>
    <row r="14" spans="2:14" x14ac:dyDescent="0.25">
      <c r="C14" s="132"/>
      <c r="K14" s="161" t="s">
        <v>458</v>
      </c>
      <c r="N14" s="162"/>
    </row>
    <row r="15" spans="2:14" x14ac:dyDescent="0.25">
      <c r="C15" s="132"/>
      <c r="K15" s="161" t="s">
        <v>459</v>
      </c>
      <c r="L15" s="163"/>
      <c r="N15" s="162"/>
    </row>
    <row r="16" spans="2:14" x14ac:dyDescent="0.25">
      <c r="C16" s="132"/>
      <c r="K16" s="161" t="s">
        <v>462</v>
      </c>
      <c r="L16" s="163"/>
      <c r="N16" s="162"/>
    </row>
    <row r="17" spans="3:14" x14ac:dyDescent="0.25">
      <c r="C17" s="132"/>
      <c r="K17" s="161" t="s">
        <v>460</v>
      </c>
      <c r="L17" s="164"/>
      <c r="N17" s="162"/>
    </row>
    <row r="18" spans="3:14" x14ac:dyDescent="0.25">
      <c r="C18" s="132"/>
      <c r="K18" s="161" t="s">
        <v>461</v>
      </c>
      <c r="N18" s="162"/>
    </row>
    <row r="19" spans="3:14" x14ac:dyDescent="0.25">
      <c r="C19" s="132"/>
      <c r="K19" s="173" t="s">
        <v>467</v>
      </c>
      <c r="N19" s="162"/>
    </row>
    <row r="20" spans="3:14" x14ac:dyDescent="0.25">
      <c r="C20" s="132"/>
      <c r="K20" s="173" t="s">
        <v>468</v>
      </c>
      <c r="N20" s="162"/>
    </row>
    <row r="21" spans="3:14" x14ac:dyDescent="0.25">
      <c r="C21" s="132"/>
      <c r="K21" s="173" t="s">
        <v>469</v>
      </c>
      <c r="N21" s="162"/>
    </row>
    <row r="22" spans="3:14" ht="15.75" thickBot="1" x14ac:dyDescent="0.3">
      <c r="C22" s="132"/>
      <c r="K22" s="165"/>
      <c r="L22" s="166"/>
      <c r="M22" s="166"/>
      <c r="N22" s="167"/>
    </row>
    <row r="23" spans="3:14" x14ac:dyDescent="0.25">
      <c r="C23" s="132"/>
    </row>
    <row r="26" spans="3:14" x14ac:dyDescent="0.25">
      <c r="K26"/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zoomScale="160" zoomScaleNormal="160" workbookViewId="0">
      <selection activeCell="K20" sqref="K20"/>
    </sheetView>
  </sheetViews>
  <sheetFormatPr defaultRowHeight="15" x14ac:dyDescent="0.25"/>
  <cols>
    <col min="1" max="1" width="9.140625" style="45"/>
    <col min="2" max="2" width="14.28515625" style="45" customWidth="1"/>
    <col min="3" max="5" width="9.140625" style="45"/>
    <col min="6" max="6" width="23.7109375" style="45" customWidth="1"/>
    <col min="7" max="9" width="9.140625" style="45"/>
    <col min="10" max="10" width="15" style="45" customWidth="1"/>
    <col min="11" max="11" width="9.140625" style="45"/>
    <col min="12" max="12" width="19.28515625" style="45" customWidth="1"/>
    <col min="13" max="16384" width="9.140625" style="45"/>
  </cols>
  <sheetData>
    <row r="1" spans="1:16" x14ac:dyDescent="0.25">
      <c r="A1" s="7" t="s">
        <v>353</v>
      </c>
      <c r="B1" s="7" t="s">
        <v>354</v>
      </c>
      <c r="C1" s="7" t="s">
        <v>355</v>
      </c>
      <c r="D1" s="7" t="s">
        <v>356</v>
      </c>
      <c r="E1" s="7" t="s">
        <v>203</v>
      </c>
      <c r="F1" s="7" t="s">
        <v>202</v>
      </c>
      <c r="G1" s="7" t="s">
        <v>357</v>
      </c>
      <c r="H1" s="7" t="s">
        <v>358</v>
      </c>
      <c r="I1" s="7" t="s">
        <v>359</v>
      </c>
      <c r="J1" s="7" t="s">
        <v>360</v>
      </c>
      <c r="K1"/>
      <c r="L1"/>
      <c r="M1"/>
      <c r="N1"/>
      <c r="O1"/>
      <c r="P1"/>
    </row>
    <row r="2" spans="1:16" x14ac:dyDescent="0.25">
      <c r="A2" s="5">
        <v>1</v>
      </c>
      <c r="B2" s="89">
        <v>44200</v>
      </c>
      <c r="C2" s="5" t="s">
        <v>361</v>
      </c>
      <c r="D2" s="8"/>
      <c r="E2" s="5">
        <v>44</v>
      </c>
      <c r="F2" s="5" t="s">
        <v>379</v>
      </c>
      <c r="G2" s="8"/>
      <c r="H2" s="8"/>
      <c r="I2" s="8"/>
      <c r="J2" s="5" t="s">
        <v>362</v>
      </c>
      <c r="K2"/>
      <c r="L2" s="5" t="s">
        <v>262</v>
      </c>
      <c r="M2" s="5" t="s">
        <v>463</v>
      </c>
      <c r="N2" s="5" t="s">
        <v>358</v>
      </c>
      <c r="O2"/>
      <c r="P2"/>
    </row>
    <row r="3" spans="1:16" x14ac:dyDescent="0.25">
      <c r="A3" s="5">
        <v>1</v>
      </c>
      <c r="B3" s="89">
        <v>44202</v>
      </c>
      <c r="C3" s="5" t="s">
        <v>361</v>
      </c>
      <c r="D3" s="8"/>
      <c r="E3" s="5">
        <v>128</v>
      </c>
      <c r="F3" s="5" t="s">
        <v>380</v>
      </c>
      <c r="G3" s="8"/>
      <c r="H3" s="8"/>
      <c r="I3" s="8"/>
      <c r="J3" s="5" t="s">
        <v>362</v>
      </c>
      <c r="K3"/>
      <c r="L3" s="5" t="s">
        <v>379</v>
      </c>
      <c r="M3" s="5">
        <v>101</v>
      </c>
      <c r="N3" s="5">
        <v>4.8499999999999996</v>
      </c>
      <c r="O3"/>
      <c r="P3"/>
    </row>
    <row r="4" spans="1:16" x14ac:dyDescent="0.25">
      <c r="A4" s="5">
        <v>2</v>
      </c>
      <c r="B4" s="89">
        <v>44235</v>
      </c>
      <c r="C4" s="5" t="s">
        <v>365</v>
      </c>
      <c r="D4" s="8"/>
      <c r="E4" s="5">
        <v>64</v>
      </c>
      <c r="F4" s="5" t="s">
        <v>381</v>
      </c>
      <c r="G4" s="8"/>
      <c r="H4" s="8"/>
      <c r="I4" s="8"/>
      <c r="J4" s="5" t="s">
        <v>374</v>
      </c>
      <c r="K4"/>
      <c r="L4" s="5" t="s">
        <v>380</v>
      </c>
      <c r="M4" s="5">
        <v>102</v>
      </c>
      <c r="N4" s="5">
        <v>9.8000000000000007</v>
      </c>
      <c r="O4"/>
      <c r="P4"/>
    </row>
    <row r="5" spans="1:16" x14ac:dyDescent="0.25">
      <c r="A5" s="5">
        <v>3</v>
      </c>
      <c r="B5" s="89">
        <v>44205</v>
      </c>
      <c r="C5" s="5" t="s">
        <v>365</v>
      </c>
      <c r="D5" s="8"/>
      <c r="E5" s="5">
        <v>66</v>
      </c>
      <c r="F5" s="5" t="s">
        <v>382</v>
      </c>
      <c r="G5" s="8"/>
      <c r="H5" s="8"/>
      <c r="I5" s="8"/>
      <c r="J5" s="5" t="s">
        <v>375</v>
      </c>
      <c r="K5"/>
      <c r="L5" s="5" t="s">
        <v>384</v>
      </c>
      <c r="M5" s="5">
        <v>103</v>
      </c>
      <c r="N5" s="5">
        <v>14.6</v>
      </c>
      <c r="O5"/>
      <c r="P5"/>
    </row>
    <row r="6" spans="1:16" x14ac:dyDescent="0.25">
      <c r="A6" s="5">
        <v>4</v>
      </c>
      <c r="B6" s="89">
        <v>44206</v>
      </c>
      <c r="C6" s="5" t="s">
        <v>367</v>
      </c>
      <c r="D6" s="8"/>
      <c r="E6" s="5">
        <v>34</v>
      </c>
      <c r="F6" s="5" t="s">
        <v>383</v>
      </c>
      <c r="G6" s="8"/>
      <c r="H6" s="8"/>
      <c r="I6" s="8"/>
      <c r="J6" s="5" t="s">
        <v>464</v>
      </c>
      <c r="K6"/>
      <c r="L6" s="5" t="s">
        <v>383</v>
      </c>
      <c r="M6" s="5">
        <v>104</v>
      </c>
      <c r="N6" s="5">
        <v>14.55</v>
      </c>
      <c r="O6"/>
      <c r="P6"/>
    </row>
    <row r="7" spans="1:16" x14ac:dyDescent="0.25">
      <c r="A7" s="5">
        <v>5</v>
      </c>
      <c r="B7" s="89">
        <v>44238</v>
      </c>
      <c r="C7" s="5" t="s">
        <v>368</v>
      </c>
      <c r="D7" s="8"/>
      <c r="E7" s="5">
        <v>32</v>
      </c>
      <c r="F7" s="5" t="s">
        <v>384</v>
      </c>
      <c r="G7" s="8"/>
      <c r="H7" s="8"/>
      <c r="I7" s="8"/>
      <c r="J7" s="5" t="s">
        <v>377</v>
      </c>
      <c r="K7"/>
      <c r="L7" s="5" t="s">
        <v>382</v>
      </c>
      <c r="M7" s="5">
        <v>105</v>
      </c>
      <c r="N7" s="5">
        <v>19.600000000000001</v>
      </c>
      <c r="O7"/>
      <c r="P7"/>
    </row>
    <row r="8" spans="1:16" x14ac:dyDescent="0.25">
      <c r="A8" s="5">
        <v>6</v>
      </c>
      <c r="B8" s="89">
        <v>44211</v>
      </c>
      <c r="C8" s="5" t="s">
        <v>365</v>
      </c>
      <c r="D8" s="8"/>
      <c r="E8" s="5">
        <v>39</v>
      </c>
      <c r="F8" s="5" t="s">
        <v>379</v>
      </c>
      <c r="G8" s="8"/>
      <c r="H8" s="8"/>
      <c r="I8" s="8"/>
      <c r="J8" s="5" t="s">
        <v>374</v>
      </c>
      <c r="K8"/>
      <c r="L8" s="5" t="s">
        <v>381</v>
      </c>
      <c r="M8" s="5">
        <v>106</v>
      </c>
      <c r="N8" s="5">
        <v>4.8600000000000003</v>
      </c>
      <c r="O8"/>
      <c r="P8"/>
    </row>
    <row r="9" spans="1:16" x14ac:dyDescent="0.25">
      <c r="A9" s="5">
        <v>7</v>
      </c>
      <c r="B9" s="89">
        <v>44212</v>
      </c>
      <c r="C9" s="5" t="s">
        <v>370</v>
      </c>
      <c r="D9" s="8"/>
      <c r="E9" s="5">
        <v>30</v>
      </c>
      <c r="F9" s="5" t="s">
        <v>380</v>
      </c>
      <c r="G9" s="8"/>
      <c r="H9" s="8"/>
      <c r="I9" s="8"/>
      <c r="J9" s="5" t="s">
        <v>464</v>
      </c>
      <c r="K9"/>
      <c r="L9"/>
      <c r="M9"/>
      <c r="N9"/>
      <c r="O9"/>
      <c r="P9"/>
    </row>
    <row r="10" spans="1:16" x14ac:dyDescent="0.25">
      <c r="A10" s="5">
        <v>8</v>
      </c>
      <c r="B10" s="89">
        <v>44213</v>
      </c>
      <c r="C10" s="5" t="s">
        <v>365</v>
      </c>
      <c r="D10" s="8"/>
      <c r="E10" s="5">
        <v>32</v>
      </c>
      <c r="F10" s="5" t="s">
        <v>382</v>
      </c>
      <c r="G10" s="8"/>
      <c r="H10" s="8"/>
      <c r="I10" s="8"/>
      <c r="J10" s="5" t="s">
        <v>362</v>
      </c>
      <c r="K10"/>
      <c r="L10" s="5" t="s">
        <v>465</v>
      </c>
      <c r="M10" s="5" t="s">
        <v>466</v>
      </c>
      <c r="N10"/>
      <c r="O10"/>
      <c r="P10"/>
    </row>
    <row r="11" spans="1:16" x14ac:dyDescent="0.25">
      <c r="A11" s="5">
        <v>9</v>
      </c>
      <c r="B11" s="89">
        <v>44245</v>
      </c>
      <c r="C11" s="5" t="s">
        <v>367</v>
      </c>
      <c r="D11" s="8"/>
      <c r="E11" s="5">
        <v>106</v>
      </c>
      <c r="F11" s="5" t="s">
        <v>381</v>
      </c>
      <c r="G11" s="8"/>
      <c r="H11" s="8"/>
      <c r="I11" s="8"/>
      <c r="J11" s="5" t="s">
        <v>362</v>
      </c>
      <c r="K11"/>
      <c r="L11" s="5" t="s">
        <v>367</v>
      </c>
      <c r="M11" s="5">
        <v>1</v>
      </c>
      <c r="N11"/>
      <c r="O11"/>
      <c r="P11"/>
    </row>
    <row r="12" spans="1:16" x14ac:dyDescent="0.25">
      <c r="A12" s="5">
        <v>10</v>
      </c>
      <c r="B12" s="89">
        <v>44247</v>
      </c>
      <c r="C12" s="5" t="s">
        <v>368</v>
      </c>
      <c r="D12" s="8"/>
      <c r="E12" s="5">
        <v>21</v>
      </c>
      <c r="F12" s="5" t="s">
        <v>383</v>
      </c>
      <c r="G12" s="8"/>
      <c r="H12" s="8"/>
      <c r="I12" s="8"/>
      <c r="J12" s="5" t="s">
        <v>362</v>
      </c>
      <c r="K12"/>
      <c r="L12" s="5" t="s">
        <v>361</v>
      </c>
      <c r="M12" s="5">
        <v>1</v>
      </c>
      <c r="N12"/>
      <c r="O12"/>
      <c r="P12"/>
    </row>
    <row r="13" spans="1:16" x14ac:dyDescent="0.25">
      <c r="A13" s="5">
        <v>11</v>
      </c>
      <c r="B13" s="89">
        <v>44219</v>
      </c>
      <c r="C13" s="5" t="s">
        <v>370</v>
      </c>
      <c r="D13" s="8"/>
      <c r="E13" s="5">
        <v>50</v>
      </c>
      <c r="F13" s="5" t="s">
        <v>384</v>
      </c>
      <c r="G13" s="8"/>
      <c r="H13" s="8"/>
      <c r="I13" s="8"/>
      <c r="J13" s="5" t="s">
        <v>377</v>
      </c>
      <c r="K13"/>
      <c r="L13" s="5" t="s">
        <v>365</v>
      </c>
      <c r="M13" s="5">
        <v>2</v>
      </c>
      <c r="N13"/>
      <c r="O13"/>
      <c r="P13"/>
    </row>
    <row r="14" spans="1:16" x14ac:dyDescent="0.25">
      <c r="A14" s="5">
        <v>12</v>
      </c>
      <c r="B14" s="89">
        <v>44220</v>
      </c>
      <c r="C14" s="5" t="s">
        <v>370</v>
      </c>
      <c r="D14" s="8"/>
      <c r="E14" s="5">
        <v>70</v>
      </c>
      <c r="F14" s="5" t="s">
        <v>379</v>
      </c>
      <c r="G14" s="8"/>
      <c r="H14" s="8"/>
      <c r="I14" s="8"/>
      <c r="J14" s="5" t="s">
        <v>377</v>
      </c>
      <c r="K14"/>
      <c r="L14" s="5" t="s">
        <v>368</v>
      </c>
      <c r="M14" s="5">
        <v>2</v>
      </c>
      <c r="N14"/>
      <c r="O14"/>
      <c r="P14"/>
    </row>
    <row r="15" spans="1:16" x14ac:dyDescent="0.25">
      <c r="A15" s="5">
        <v>13</v>
      </c>
      <c r="B15" s="89">
        <v>44253</v>
      </c>
      <c r="C15" s="5" t="s">
        <v>368</v>
      </c>
      <c r="D15" s="8"/>
      <c r="E15" s="5">
        <v>100</v>
      </c>
      <c r="F15" s="5" t="s">
        <v>382</v>
      </c>
      <c r="G15" s="8"/>
      <c r="H15" s="8"/>
      <c r="I15" s="8"/>
      <c r="J15" s="5" t="s">
        <v>377</v>
      </c>
      <c r="K15"/>
      <c r="L15" s="5" t="s">
        <v>385</v>
      </c>
      <c r="M15" s="5">
        <v>3</v>
      </c>
      <c r="N15"/>
      <c r="O15"/>
      <c r="P15"/>
    </row>
    <row r="16" spans="1:16" x14ac:dyDescent="0.25">
      <c r="A16" s="5">
        <v>14</v>
      </c>
      <c r="B16" s="89">
        <v>44224</v>
      </c>
      <c r="C16" s="5" t="s">
        <v>385</v>
      </c>
      <c r="D16" s="8"/>
      <c r="E16" s="5">
        <v>120</v>
      </c>
      <c r="F16" s="5" t="s">
        <v>384</v>
      </c>
      <c r="G16" s="8"/>
      <c r="H16" s="8"/>
      <c r="I16" s="8"/>
      <c r="J16" s="5" t="s">
        <v>378</v>
      </c>
      <c r="K16"/>
      <c r="L16" s="5" t="s">
        <v>370</v>
      </c>
      <c r="M16" s="5">
        <v>3</v>
      </c>
      <c r="N16"/>
      <c r="O16"/>
      <c r="P16"/>
    </row>
    <row r="17" spans="1:16" x14ac:dyDescent="0.25">
      <c r="A17" s="5">
        <v>15</v>
      </c>
      <c r="B17" s="89">
        <v>44226</v>
      </c>
      <c r="C17" s="5" t="s">
        <v>365</v>
      </c>
      <c r="D17" s="8"/>
      <c r="E17" s="5">
        <v>150</v>
      </c>
      <c r="F17" s="5" t="s">
        <v>379</v>
      </c>
      <c r="G17" s="8"/>
      <c r="H17" s="8"/>
      <c r="I17" s="8"/>
      <c r="J17" s="5" t="s">
        <v>378</v>
      </c>
      <c r="K17"/>
      <c r="L17"/>
      <c r="M17"/>
      <c r="N17"/>
      <c r="O17"/>
      <c r="P17"/>
    </row>
    <row r="18" spans="1:16" x14ac:dyDescent="0.2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x14ac:dyDescent="0.2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x14ac:dyDescent="0.2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x14ac:dyDescent="0.2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x14ac:dyDescent="0.2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x14ac:dyDescent="0.2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20</vt:i4>
      </vt:variant>
      <vt:variant>
        <vt:lpstr>Named Ranges</vt:lpstr>
      </vt:variant>
      <vt:variant>
        <vt:i4>3</vt:i4>
      </vt:variant>
    </vt:vector>
  </HeadingPairs>
  <TitlesOfParts>
    <vt:vector size="23" baseType="lpstr">
      <vt:lpstr>Absolute Reference</vt:lpstr>
      <vt:lpstr>Table</vt:lpstr>
      <vt:lpstr>ROUND</vt:lpstr>
      <vt:lpstr>TRIM</vt:lpstr>
      <vt:lpstr>Protsent</vt:lpstr>
      <vt:lpstr>Date</vt:lpstr>
      <vt:lpstr>SUM_AVG_MAX_MIN</vt:lpstr>
      <vt:lpstr>SUMIF</vt:lpstr>
      <vt:lpstr>SUMIF2</vt:lpstr>
      <vt:lpstr>SUMIFS</vt:lpstr>
      <vt:lpstr>SUMIFS2</vt:lpstr>
      <vt:lpstr>COUNTIF_IFS</vt:lpstr>
      <vt:lpstr>KORDAMINE1</vt:lpstr>
      <vt:lpstr>KORDAMINE2</vt:lpstr>
      <vt:lpstr>DSUM</vt:lpstr>
      <vt:lpstr>IF</vt:lpstr>
      <vt:lpstr>IF2</vt:lpstr>
      <vt:lpstr>VLOOKUP1</vt:lpstr>
      <vt:lpstr>VLOOKUP2</vt:lpstr>
      <vt:lpstr>VLOOKUP3</vt:lpstr>
      <vt:lpstr>ahind</vt:lpstr>
      <vt:lpstr>atootenr</vt:lpstr>
      <vt:lpstr>kolvo1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Aleksei Korovitsev</dc:creator>
  <cp:lastModifiedBy>user</cp:lastModifiedBy>
  <dcterms:created xsi:type="dcterms:W3CDTF">2023-03-19T18:38:04Z</dcterms:created>
  <dcterms:modified xsi:type="dcterms:W3CDTF">2023-11-21T08:19:11Z</dcterms:modified>
</cp:coreProperties>
</file>